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I:\Mi unidad\Helman\Business\Business\Personal branding\"/>
    </mc:Choice>
  </mc:AlternateContent>
  <xr:revisionPtr revIDLastSave="0" documentId="13_ncr:1_{04B9FA5D-9472-4211-9639-E4B54CDBEB03}" xr6:coauthVersionLast="47" xr6:coauthVersionMax="47" xr10:uidLastSave="{00000000-0000-0000-0000-000000000000}"/>
  <bookViews>
    <workbookView xWindow="-108" yWindow="-108" windowWidth="23256" windowHeight="12456" xr2:uid="{00000000-000D-0000-FFFF-FFFF00000000}"/>
  </bookViews>
  <sheets>
    <sheet name="Empieza aquí" sheetId="1" r:id="rId1"/>
    <sheet name="1. Mapa de Contactos" sheetId="2" r:id="rId2"/>
    <sheet name="2. Escalera de Valor" sheetId="3" r:id="rId3"/>
    <sheet name="3. Pipeline" sheetId="4" r:id="rId4"/>
    <sheet name="4. Tablero" sheetId="5" r:id="rId5"/>
  </sheets>
  <definedNames>
    <definedName name="Print_Titles" localSheetId="1">'1. Mapa de Contactos'!$1:$6</definedName>
    <definedName name="Print_Titles" localSheetId="2">'2. Escalera de Valor'!$1:$6</definedName>
    <definedName name="Print_Titles" localSheetId="3">'3. Pipeline'!$1:$6</definedName>
    <definedName name="Print_Titles" localSheetId="4">'4. Tablero'!$1:$4</definedName>
    <definedName name="Print_Titles" localSheetId="0">'Empieza aquí'!$1:$4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2" i="5" l="1"/>
  <c r="A52" i="5"/>
  <c r="G26" i="5"/>
  <c r="G25" i="5"/>
  <c r="G24" i="5"/>
  <c r="G23" i="5"/>
  <c r="G22" i="5"/>
  <c r="G21" i="5"/>
  <c r="G17" i="5"/>
  <c r="A17" i="5"/>
  <c r="G16" i="5"/>
  <c r="A16" i="5"/>
  <c r="G15" i="5"/>
  <c r="A15" i="5"/>
  <c r="G14" i="5"/>
  <c r="A14" i="5"/>
  <c r="G13" i="5"/>
  <c r="A13" i="5"/>
  <c r="J8" i="5"/>
  <c r="G24" i="4"/>
  <c r="A24" i="4"/>
  <c r="G22" i="4"/>
  <c r="E22" i="4"/>
  <c r="A22" i="4"/>
  <c r="I18" i="4"/>
  <c r="G18" i="4"/>
  <c r="E26" i="5" s="1"/>
  <c r="I17" i="4"/>
  <c r="G17" i="4"/>
  <c r="I16" i="4"/>
  <c r="G16" i="4"/>
  <c r="E25" i="5" s="1"/>
  <c r="I15" i="4"/>
  <c r="G15" i="4"/>
  <c r="I14" i="4"/>
  <c r="G14" i="4"/>
  <c r="E21" i="5" s="1"/>
  <c r="I13" i="4"/>
  <c r="G13" i="4"/>
  <c r="I12" i="4"/>
  <c r="G12" i="4"/>
  <c r="I11" i="4"/>
  <c r="G11" i="4"/>
  <c r="I10" i="4"/>
  <c r="G10" i="4"/>
  <c r="I9" i="4"/>
  <c r="G9" i="4"/>
  <c r="I8" i="4"/>
  <c r="G8" i="4"/>
  <c r="I7" i="4"/>
  <c r="G7" i="4"/>
  <c r="G17" i="3"/>
  <c r="A17" i="3"/>
  <c r="E12" i="3"/>
  <c r="G11" i="3"/>
  <c r="G10" i="3"/>
  <c r="G9" i="3"/>
  <c r="G8" i="3"/>
  <c r="E14" i="5" s="1"/>
  <c r="G7" i="3"/>
  <c r="G27" i="2"/>
  <c r="A27" i="2"/>
  <c r="I22" i="2"/>
  <c r="G22" i="2"/>
  <c r="C22" i="2"/>
  <c r="A22" i="2"/>
  <c r="K18" i="2"/>
  <c r="K17" i="2"/>
  <c r="K16" i="2"/>
  <c r="K15" i="2"/>
  <c r="K14" i="2"/>
  <c r="K13" i="2"/>
  <c r="K12" i="2"/>
  <c r="K11" i="2"/>
  <c r="K10" i="2"/>
  <c r="K9" i="2"/>
  <c r="K8" i="2"/>
  <c r="K7" i="2"/>
  <c r="E36" i="1"/>
  <c r="A36" i="1"/>
  <c r="H10" i="3" l="1"/>
  <c r="E23" i="5"/>
  <c r="E16" i="5"/>
  <c r="A8" i="5"/>
  <c r="H11" i="3"/>
  <c r="G12" i="3"/>
  <c r="E22" i="5"/>
  <c r="H8" i="3"/>
  <c r="C22" i="4"/>
  <c r="E17" i="5"/>
  <c r="A25" i="2"/>
  <c r="D8" i="5"/>
  <c r="H9" i="3"/>
  <c r="E24" i="5"/>
  <c r="G8" i="5"/>
  <c r="E15" i="5"/>
  <c r="A15" i="3"/>
  <c r="H7" i="3"/>
  <c r="E22" i="2"/>
  <c r="E13" i="5"/>
  <c r="A5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XPROF</author>
  </authors>
  <commentList>
    <comment ref="D6" authorId="0" shapeId="0" xr:uid="{00000000-0006-0000-0100-000001000000}">
      <text>
        <r>
          <rPr>
            <sz val="11"/>
            <color theme="1"/>
            <rFont val="Calibri"/>
            <family val="2"/>
            <scheme val="minor"/>
          </rPr>
          <t>Cómo llenar este campo
A · Decisor: puede contratarte con su firma.
B · Multiplicador: no te contrata, pero puede abrirte muchas puertas.
C · Comunidad: audiencia amplia, valor individual bajo pero acumulativo.</t>
        </r>
      </text>
    </comment>
    <comment ref="H6" authorId="0" shapeId="0" xr:uid="{00000000-0006-0000-0100-000002000000}">
      <text>
        <r>
          <rPr>
            <sz val="11"/>
            <color theme="1"/>
            <rFont val="Calibri"/>
            <family val="2"/>
            <scheme val="minor"/>
          </rPr>
          <t>Cómo llenar este campo
Qué tan sólida es la relación HOY.
1 = no me conoce o no se acordaría de mí · 3 = me conoce y me respeta · 5 = me responde el teléfono a cualquier hora.</t>
        </r>
      </text>
    </comment>
    <comment ref="I6" authorId="0" shapeId="0" xr:uid="{00000000-0006-0000-0100-000003000000}">
      <text>
        <r>
          <rPr>
            <sz val="11"/>
            <color theme="1"/>
            <rFont val="Calibri"/>
            <family val="2"/>
            <scheme val="minor"/>
          </rPr>
          <t>Cómo llenar este campo
Cuánto podría aportar a tu marca o a tu negocio si la relación llegara a su mejor momento.</t>
        </r>
      </text>
    </comment>
    <comment ref="J6" authorId="0" shapeId="0" xr:uid="{00000000-0006-0000-0100-000004000000}">
      <text>
        <r>
          <rPr>
            <sz val="11"/>
            <color theme="1"/>
            <rFont val="Calibri"/>
            <family val="2"/>
            <scheme val="minor"/>
          </rPr>
          <t>Cómo llenar este campo
Una acción concreta con verbo y fecha. «Mantener contacto» no es una acción.
«Invitarla a un café de diagnóstico antes del 15» sí lo 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XPROF</author>
  </authors>
  <commentList>
    <comment ref="E6" authorId="0" shapeId="0" xr:uid="{00000000-0006-0000-0200-000001000000}">
      <text>
        <r>
          <rPr>
            <sz val="11"/>
            <color theme="1"/>
            <rFont val="Calibri"/>
            <family val="2"/>
            <scheme val="minor"/>
          </rPr>
          <t>Cómo llenar este campo
El precio de venta al cliente final. En el Nivel 0 va 0: es gratuito a propósito.</t>
        </r>
      </text>
    </comment>
    <comment ref="F6" authorId="0" shapeId="0" xr:uid="{00000000-0006-0000-0200-000002000000}">
      <text>
        <r>
          <rPr>
            <sz val="11"/>
            <color theme="1"/>
            <rFont val="Calibri"/>
            <family val="2"/>
            <scheme val="minor"/>
          </rPr>
          <t>Cómo llenar este campo
Cuántos clientes de este nivel puedes atender realmente en un año, contando tu tiempo disponible. Sé conservador: la mayoría sobreestima aquí.</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XPROF</author>
  </authors>
  <commentList>
    <comment ref="D6" authorId="0" shapeId="0" xr:uid="{00000000-0006-0000-0300-000001000000}">
      <text>
        <r>
          <rPr>
            <sz val="11"/>
            <color theme="1"/>
            <rFont val="Calibri"/>
            <family val="2"/>
            <scheme val="minor"/>
          </rPr>
          <t>Cómo llenar este campo
De dónde salió esta oportunidad. Es el dato que te dirá, en 6 meses, qué canal vale la pena y cuál estás manteniendo por costumbre.</t>
        </r>
      </text>
    </comment>
    <comment ref="F6" authorId="0" shapeId="0" xr:uid="{00000000-0006-0000-0300-000002000000}">
      <text>
        <r>
          <rPr>
            <sz val="11"/>
            <color theme="1"/>
            <rFont val="Calibri"/>
            <family val="2"/>
            <scheme val="minor"/>
          </rPr>
          <t>Cómo llenar este campo
Tu probabilidad honesta de cierre, no la optimista.
Guía: contacto inicial 10% · conversación 25% · propuesta enviada 50% · negociación 75% · cerrado 100%.</t>
        </r>
      </text>
    </comment>
  </commentList>
</comments>
</file>

<file path=xl/sharedStrings.xml><?xml version="1.0" encoding="utf-8"?>
<sst xmlns="http://schemas.openxmlformats.org/spreadsheetml/2006/main" count="266" uniqueCount="207">
  <si>
    <t>METODOLOGÍA M.A.R.C.A. 360°  ·  SISTEMA XPROF DE MARCA PERSONAL Y AUTORIDAD PROFESIONAL</t>
  </si>
  <si>
    <t>PASO 5 · RED DE VALOR, ALIANZAS Y MONETIZACIÓN   |   Código: MARCA-05-NETW</t>
  </si>
  <si>
    <t>¿Para qué sirve esta hoja?   Aquí conviertes reputación en ingresos. Una marca personal admirada que no genera oportunidades no es una marca: es un pasatiempo caro.</t>
  </si>
  <si>
    <t>Fase C · Conexiones y Monetización    ·    Tiempo estimado: 2 horas    ·    XPROF Soluciones de Crecimiento &amp; Innovación    ·    Versión 2.0 (2026)</t>
  </si>
  <si>
    <t>LOS TRES CÍRCULOS DE PODER</t>
  </si>
  <si>
    <t>Círculo A · DECISORES. Personas que pueden contratarte con su propia firma. Son pocos y valen mucho. Con ellos la estrategia es profundidad: conversaciones, no publicaciones.</t>
  </si>
  <si>
    <t>Círculo B · MULTIPLICADORES. No te contratan, pero pueden abrirte veinte puertas: presidentes de gremios, editores, colegas complementarios, ex jefes. Es el círculo más rentable y el más descuidado por casi todos.</t>
  </si>
  <si>
    <t>Círculo C · COMUNIDAD. Tu audiencia digital y tus ex alumnos. Individualmente valen poco; en conjunto son el motor que hace que los círculos A y B te encuentren sin que tengas que buscarlos.</t>
  </si>
  <si>
    <t>El error clásico: dedicar el 90% del esfuerzo al círculo C (publicar) y el 10% al B (conectar). Los profesionales que monetizan bien lo hacen al revés.</t>
  </si>
  <si>
    <t>QUÉ ES UNA ESCALERA DE VALOR</t>
  </si>
  <si>
    <t>Es tu cartera de servicios ordenada de menor a mayor precio y compromiso. El cliente entra por lo más pequeño, comprueba que vales, y sube. Nadie contrata un programa de 28.000 dólares a alguien que acaba de conocer.</t>
  </si>
  <si>
    <t>Cinco niveles: un imán gratuito, una entrada de bajo riesgo, tu oferta central, una implantación larga y un acuerdo recurrente. Cada nivel existe para llevar al cliente al siguiente.</t>
  </si>
  <si>
    <t>Si hoy solo vendes una cosa a un solo precio, estás perdiendo a dos tipos de cliente: al que aún no confía lo suficiente y al que ya confía tanto que te compraría mucho más.</t>
  </si>
  <si>
    <t>Los precios de la hoja 2 son un EJEMPLO ilustrativo, no una recomendación de tarifa. Ponlos según tu mercado, tu país y tu trayectoria.</t>
  </si>
  <si>
    <t>QUÉ HAY EN CADA HOJA</t>
  </si>
  <si>
    <t>1. Mapa de Contactos  →  12 contactos clasificados por círculo, con la fuerza del vínculo, el valor potencial y la próxima acción concreta. El sistema calcula a quién debes atender primero.</t>
  </si>
  <si>
    <t>2. Escalera de Valor  →  Tus 5 niveles de oferta con precio, meta de clientes al año e ingreso proyectado. Verás de inmediato de qué nivel depende realmente tu facturación.</t>
  </si>
  <si>
    <t>3. Pipeline  →  Tus oportunidades abiertas con valor y probabilidad. El sistema calcula el valor ponderado, que es la única cifra realista de lo que vas a facturar.</t>
  </si>
  <si>
    <t>4. Tablero  →  Ingresos proyectados, salud del embudo y las gráficas del paso.</t>
  </si>
  <si>
    <t>LA REGLA DE ORO DEL NETWORKING</t>
  </si>
  <si>
    <t>Da antes de pedir, y da algo que a ti te cueste poco y a la otra persona le valga mucho: una presentación, un dato, una recomendación pública, una revisión de su trabajo.</t>
  </si>
  <si>
    <t>Keith Ferrazzi lo resume en una frase incómoda pero exacta: la peor hora para construir una red es cuando ya la necesitas. Si tu columna «Último contacto» está llena de fechas de hace más de un año, esa red ya no existe.</t>
  </si>
  <si>
    <t>Un contacto sin próxima acción definida no es un contacto, es un nombre. Por eso la última columna de la hoja 1 es obligatoria y por eso el sistema te marca en rojo los contactos abandonados.</t>
  </si>
  <si>
    <t>BASE TEÓRICA</t>
  </si>
  <si>
    <t>Keith Ferrazzi — «Never Eat Alone» (2005): la generosidad sistemática como estrategia de capital relacional.</t>
  </si>
  <si>
    <t>Wayne Baker — «Achieving Success Through Social Capital»: la red como activo medible y gestionable.</t>
  </si>
  <si>
    <t>Russell Brunson — «DotCom Secrets»: la escalera de valor como arquitectura de monetización progresiva.</t>
  </si>
  <si>
    <t>Daniel Priestley — «Key Person of Influence»: producto y oferta empaquetada como condición de la influencia rentable.</t>
  </si>
  <si>
    <t>Alan Weiss — «Value-Based Fees»: cobrar por el valor entregado y no por las horas invertidas.</t>
  </si>
  <si>
    <t>FASE C · Conexiones y Monetización</t>
  </si>
  <si>
    <t>1 · MAPA DE CONTACTOS Y RED DE VALOR   |   Código: MARCA-05-NETW</t>
  </si>
  <si>
    <t>¿Para qué sirve esta hoja?   Clasifica a tus contactos en los tres círculos de poder, evalúa la fuerza real del vínculo y define la próxima acción concreta con cada uno. Sin próxima acción, un contacto es solo un nombre.</t>
  </si>
  <si>
    <t>Fase C · Tiempo: 45 minutos    ·    ⚠ Contactos de EJEMPLO precargados: reemplázalos por los tuyos.</t>
  </si>
  <si>
    <t>CÓMO USARLA:   ▢ Celdas BLANCAS = tú las escribes.   ▨ Celdas LILA = se calculan solas, no las toques.   ▼ Celdas con flecha = elige de la lista.</t>
  </si>
  <si>
    <t>No.</t>
  </si>
  <si>
    <t>Nombre</t>
  </si>
  <si>
    <t>Cargo y organización</t>
  </si>
  <si>
    <t>Círculo de poder</t>
  </si>
  <si>
    <t>Tipo de relación</t>
  </si>
  <si>
    <t>Qué puede aportarme</t>
  </si>
  <si>
    <t>Último contacto</t>
  </si>
  <si>
    <t>Fuerza del vínculo (1-5)</t>
  </si>
  <si>
    <t>Valor potencial (1-5)</t>
  </si>
  <si>
    <t>Próxima acción concreta</t>
  </si>
  <si>
    <t>Prioridad</t>
  </si>
  <si>
    <t>Diana Salcedo</t>
  </si>
  <si>
    <t>Directora de Operaciones · Alimentos del Norte</t>
  </si>
  <si>
    <t>A · Decisor directo</t>
  </si>
  <si>
    <t>Cliente actual</t>
  </si>
  <si>
    <t>Contrato directo</t>
  </si>
  <si>
    <t>Proponerle el programa anual de acompañamiento</t>
  </si>
  <si>
    <t>Jorge Peña</t>
  </si>
  <si>
    <t>Gerente de Planta · Metalúrgica Andina</t>
  </si>
  <si>
    <t>Cliente anterior</t>
  </si>
  <si>
    <t>Referido calificado</t>
  </si>
  <si>
    <t>Pedirle 2 referidos y un testimonio en video</t>
  </si>
  <si>
    <t>Ricardo Ossa</t>
  </si>
  <si>
    <t>VP Manufactura · Grupo Industrial Sur</t>
  </si>
  <si>
    <t>Contacto frío</t>
  </si>
  <si>
    <t>Comentar con criterio sus publicaciones durante 3 semanas</t>
  </si>
  <si>
    <t>Claudia Restrepo</t>
  </si>
  <si>
    <t>Directora de Operaciones · Plásticos Unidos</t>
  </si>
  <si>
    <t>Conocida de gremio</t>
  </si>
  <si>
    <t>Invitarla a un café de diagnóstico sin costo</t>
  </si>
  <si>
    <t>Marta Iglesias</t>
  </si>
  <si>
    <t>Presidenta · Asociación de Industriales</t>
  </si>
  <si>
    <t>B · Multiplicador</t>
  </si>
  <si>
    <t>Aliada</t>
  </si>
  <si>
    <t>Visibilidad en su audiencia</t>
  </si>
  <si>
    <t>Proponerle una charla en el congreso anual</t>
  </si>
  <si>
    <t>Andrés Villamil</t>
  </si>
  <si>
    <t>Director · Cámara de Comercio regional</t>
  </si>
  <si>
    <t>Conocido</t>
  </si>
  <si>
    <t>Acceso a su red</t>
  </si>
  <si>
    <t>Ofrecer un taller gratuito para sus afiliados</t>
  </si>
  <si>
    <t>Sofía Cadena</t>
  </si>
  <si>
    <t>Socia · Firma de auditoría industrial</t>
  </si>
  <si>
    <t>Aliada potencial</t>
  </si>
  <si>
    <t>Plantear un acuerdo formal de referidos cruzados</t>
  </si>
  <si>
    <t>Germán Lozano</t>
  </si>
  <si>
    <t>Editor · Revista sectorial</t>
  </si>
  <si>
    <t>Credibilidad o aval</t>
  </si>
  <si>
    <t>Enviarle una columna de opinión ya escrita</t>
  </si>
  <si>
    <t>Patricia Nieto</t>
  </si>
  <si>
    <t>Consultora sénior · Excelencia operativa</t>
  </si>
  <si>
    <t>Colega</t>
  </si>
  <si>
    <t>Colaboración en proyecto</t>
  </si>
  <si>
    <t>Proponerle co-ejecutar un proyecto grande</t>
  </si>
  <si>
    <t>Hernán Duque</t>
  </si>
  <si>
    <t>Ex jefe · Multinacional de alimentos</t>
  </si>
  <si>
    <t>Mentor</t>
  </si>
  <si>
    <t>Conocimiento o mentoría</t>
  </si>
  <si>
    <t>Reunión trimestral de consejo profesional</t>
  </si>
  <si>
    <t>Comunidad de LinkedIn</t>
  </si>
  <si>
    <t>Seguidores del sector industrial</t>
  </si>
  <si>
    <t>C · Comunidad</t>
  </si>
  <si>
    <t>Audiencia digital</t>
  </si>
  <si>
    <t>Publicar 3 veces por semana según el Paso 4</t>
  </si>
  <si>
    <t>Egresados del diplomado</t>
  </si>
  <si>
    <t>Red de 120 profesionales formados</t>
  </si>
  <si>
    <t>Ex alumnos</t>
  </si>
  <si>
    <t>Crear un boletín trimestral para mantener el vínculo</t>
  </si>
  <si>
    <t>COMPOSICIÓN DE TU RED</t>
  </si>
  <si>
    <t>Decisores (A)</t>
  </si>
  <si>
    <t>Multiplicadores (B)</t>
  </si>
  <si>
    <t>Contactos URGENTES</t>
  </si>
  <si>
    <t>Fuerza media del vínculo</t>
  </si>
  <si>
    <t>Sin próxima acción</t>
  </si>
  <si>
    <t>LECTURA DE TU RED</t>
  </si>
  <si>
    <t>2 · ESCALERA DE VALOR · TU CARTERA DE OFERTAS   |   Código: MARCA-05-NETW</t>
  </si>
  <si>
    <t>¿Para qué sirve esta hoja?   Cinco niveles de oferta, de menor a mayor compromiso. El cliente entra por abajo, comprueba que vales y sube. Verás de inmediato de qué nivel depende de verdad tu facturación.</t>
  </si>
  <si>
    <t>Fase C · Tiempo: 45 minutos    ·    ⚠ Precios de EJEMPLO en dólares: ajústalos a tu mercado y trayectoria.</t>
  </si>
  <si>
    <t>Nivel</t>
  </si>
  <si>
    <t>Nombre comercial de la oferta</t>
  </si>
  <si>
    <t>Qué incluye exactamente</t>
  </si>
  <si>
    <t>Formato de entrega</t>
  </si>
  <si>
    <t>Precio (USD)</t>
  </si>
  <si>
    <t>Clientes al año</t>
  </si>
  <si>
    <t>Ingreso proyectado</t>
  </si>
  <si>
    <t>% del total</t>
  </si>
  <si>
    <t>Para qué existe este nivel</t>
  </si>
  <si>
    <t>Nivel 0 · Imán</t>
  </si>
  <si>
    <t>Diagnóstico Express de Pérdidas Ocultas</t>
  </si>
  <si>
    <t>Cuestionario de 12 preguntas + informe automático de 3 páginas con las 3 fugas más probables de su planta.</t>
  </si>
  <si>
    <t>Descarga digital automatizada</t>
  </si>
  <si>
    <t>Captar datos de contacto de decisores reales y demostrar criterio antes de cualquier venta.</t>
  </si>
  <si>
    <t>Nivel 1 · Entrada</t>
  </si>
  <si>
    <t>Taller de Diagnóstico Operacional</t>
  </si>
  <si>
    <t>Sesión presencial de 4 horas con el comité de operaciones. Salen con un mapa de sus 5 pérdidas principales.</t>
  </si>
  <si>
    <t>Taller presencial de medio día</t>
  </si>
  <si>
    <t>Convertir interesados en clientes de bajo riesgo y calificar quién tiene presupuesto real.</t>
  </si>
  <si>
    <t>Nivel 2 · Central</t>
  </si>
  <si>
    <t>Diagnóstico 5 Días de Planta</t>
  </si>
  <si>
    <t>Semana completa en planta. Entrega: informe de hallazgos, plan de acción costeado y priorizado, y presentación a junta.</t>
  </si>
  <si>
    <t>Proyecto de una semana</t>
  </si>
  <si>
    <t>Es tu oferta principal. Todo lo demás existe para llevar al cliente hasta aquí.</t>
  </si>
  <si>
    <t>Nivel 3 · Implantación</t>
  </si>
  <si>
    <t>Programa de Transformación Operacional</t>
  </si>
  <si>
    <t>Acompañamiento de 6 meses en la ejecución del plan: formación de equipos, seguimiento de indicadores y ajuste del método.</t>
  </si>
  <si>
    <t>Acompañamiento de 6 meses</t>
  </si>
  <si>
    <t>Multiplica el valor por cliente y produce los casos de éxito con cifras que alimentan tu contenido.</t>
  </si>
  <si>
    <t>Nivel 4 · Consejo</t>
  </si>
  <si>
    <t>Asesoría Permanente de Operaciones</t>
  </si>
  <si>
    <t>Consejero externo del comité: reunión mensual, disponibilidad para consultas y revisión trimestral de indicadores.</t>
  </si>
  <si>
    <t>Retainer anual</t>
  </si>
  <si>
    <t>Ingreso recurrente y predecible. Es el nivel que convierte tu marca en un activo, no en una serie de proyectos.</t>
  </si>
  <si>
    <t>INGRESO ANUAL PROYECTADO TOTAL</t>
  </si>
  <si>
    <t>← Este es tu techo de facturación con la cartera actual</t>
  </si>
  <si>
    <t>DIAGNÓSTICO DE TU CARTERA</t>
  </si>
  <si>
    <t>3 · PIPELINE DE OPORTUNIDADES   |   Código: MARCA-05-NETW</t>
  </si>
  <si>
    <t>¿Para qué sirve esta hoja?   Tus oportunidades abiertas con su valor y su probabilidad real. El valor ponderado (valor × probabilidad) es la única cifra honesta de lo que vas a facturar; la suma bruta siempre miente.</t>
  </si>
  <si>
    <t>Fase C · Actualización semanal    ·    ⚠ Oportunidades de EJEMPLO: reemplázalas por las tuyas.</t>
  </si>
  <si>
    <t>Cliente u oportunidad</t>
  </si>
  <si>
    <t>Nivel de la escalera</t>
  </si>
  <si>
    <t>Cómo llegó</t>
  </si>
  <si>
    <t>Valor (USD)</t>
  </si>
  <si>
    <t>Probabilidad</t>
  </si>
  <si>
    <t>Valor ponderado</t>
  </si>
  <si>
    <t>Etapa del embudo</t>
  </si>
  <si>
    <t>Siguiente paso (automático)</t>
  </si>
  <si>
    <t>Alimentos del Norte</t>
  </si>
  <si>
    <t>4. Negociación</t>
  </si>
  <si>
    <t>Metalúrgica Andina</t>
  </si>
  <si>
    <t>Referido</t>
  </si>
  <si>
    <t>3. Propuesta enviada</t>
  </si>
  <si>
    <t>Plásticos Unidos</t>
  </si>
  <si>
    <t>Contacto de gremio</t>
  </si>
  <si>
    <t>Grupo Industrial Sur</t>
  </si>
  <si>
    <t>LinkedIn</t>
  </si>
  <si>
    <t>2. Conversación exploratoria</t>
  </si>
  <si>
    <t>Textiles del Valle</t>
  </si>
  <si>
    <t>Cemento Regional</t>
  </si>
  <si>
    <t>Red de mentor</t>
  </si>
  <si>
    <t>Lácteos Andinos</t>
  </si>
  <si>
    <t>Newsletter</t>
  </si>
  <si>
    <t>Autopartes Delta</t>
  </si>
  <si>
    <t>1. Contacto inicial</t>
  </si>
  <si>
    <t>Química Industrial</t>
  </si>
  <si>
    <t>Empaques del Este</t>
  </si>
  <si>
    <t>Congreso</t>
  </si>
  <si>
    <t>5. Cerrado ganado</t>
  </si>
  <si>
    <t>Molinos Centrales</t>
  </si>
  <si>
    <t>Siderúrgica Norte</t>
  </si>
  <si>
    <t>6. Cerrado perdido</t>
  </si>
  <si>
    <t>SALUD DEL EMBUDO</t>
  </si>
  <si>
    <t>Valor bruto del pipeline</t>
  </si>
  <si>
    <t>Valor ponderado (realista)</t>
  </si>
  <si>
    <t>Ya cerrado y ganado</t>
  </si>
  <si>
    <t>Tasa de cierre</t>
  </si>
  <si>
    <t>4 · TABLERO RELACIONAL Y DE MONETIZACIÓN   |   Código: MARCA-05-NETW</t>
  </si>
  <si>
    <t>¿Para qué sirve esta hoja?   Tu red y tu dinero en una pantalla: de dónde viene tu ingreso proyectado y qué tan sano está tu embudo.</t>
  </si>
  <si>
    <t>Fase C · Lectura: 3 minutos    ·    Hoja de solo lectura.</t>
  </si>
  <si>
    <t>INDICADORES DE RED Y MONETIZACIÓN</t>
  </si>
  <si>
    <t>INGRESO ANUAL PROYECTADO</t>
  </si>
  <si>
    <t>PIPELINE PONDERADO</t>
  </si>
  <si>
    <t>CONTACTOS URGENTES</t>
  </si>
  <si>
    <t>MULTIPLICADORES EN RED</t>
  </si>
  <si>
    <t>con tu cartera actual completa</t>
  </si>
  <si>
    <t>lo realista, no lo optimista</t>
  </si>
  <si>
    <t>alto valor, vínculo aún débil</t>
  </si>
  <si>
    <t>el círculo más rentable</t>
  </si>
  <si>
    <t>INGRESO PROYECTADO POR NIVEL DE LA ESCALERA  ·  base de la gráfica de dona</t>
  </si>
  <si>
    <t>Oferta</t>
  </si>
  <si>
    <t>PIPELINE POR ETAPA DEL EMBUDO  ·  base de la gráfica de barras</t>
  </si>
  <si>
    <t>Etapa</t>
  </si>
  <si>
    <t>Oportunidades</t>
  </si>
  <si>
    <t>LECTURA AUTOMÁTICA DE TU MONETIZACIÓN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</si>
</sst>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3" x14ac:knownFonts="1">
    <font>
      <sz val="11"/>
      <color theme="1"/>
      <name val="Calibri"/>
      <family val="2"/>
      <scheme val="minor"/>
    </font>
    <font>
      <b/>
      <sz val="12.5"/>
      <color rgb="FFFFFFFF"/>
      <name val="Segoe UI"/>
    </font>
    <font>
      <b/>
      <sz val="11"/>
      <color rgb="FF5B21B6"/>
      <name val="Segoe UI"/>
    </font>
    <font>
      <sz val="9.5"/>
      <color rgb="FF0F172A"/>
      <name val="Segoe UI"/>
    </font>
    <font>
      <i/>
      <sz val="8.5"/>
      <color rgb="FF475569"/>
      <name val="Segoe UI"/>
    </font>
    <font>
      <b/>
      <sz val="10"/>
      <color rgb="FFFFFFFF"/>
      <name val="Segoe UI"/>
    </font>
    <font>
      <b/>
      <sz val="9.5"/>
      <color rgb="FF7C3AED"/>
      <name val="Segoe UI"/>
    </font>
    <font>
      <b/>
      <sz val="9.5"/>
      <color rgb="FF475569"/>
      <name val="Segoe UI"/>
    </font>
    <font>
      <sz val="8.5"/>
      <color rgb="FF475569"/>
      <name val="Segoe UI"/>
    </font>
    <font>
      <b/>
      <sz val="9.5"/>
      <color rgb="FFFFFFFF"/>
      <name val="Segoe UI"/>
    </font>
    <font>
      <b/>
      <sz val="9.5"/>
      <color rgb="FF5B21B6"/>
      <name val="Segoe UI"/>
    </font>
    <font>
      <b/>
      <sz val="9.5"/>
      <color rgb="FF0F172A"/>
      <name val="Segoe UI"/>
    </font>
    <font>
      <sz val="9"/>
      <color rgb="FF475569"/>
      <name val="Segoe UI"/>
    </font>
    <font>
      <b/>
      <sz val="8.5"/>
      <color rgb="FF475569"/>
      <name val="Segoe UI"/>
    </font>
    <font>
      <b/>
      <sz val="15"/>
      <color rgb="FF5B21B6"/>
      <name val="Segoe UI"/>
    </font>
    <font>
      <sz val="10"/>
      <color rgb="FF0F172A"/>
      <name val="Segoe UI"/>
    </font>
    <font>
      <b/>
      <sz val="10"/>
      <color rgb="FF5B21B6"/>
      <name val="Segoe UI"/>
    </font>
    <font>
      <sz val="8.5"/>
      <color rgb="FF0891B2"/>
      <name val="Segoe UI"/>
    </font>
    <font>
      <b/>
      <sz val="14"/>
      <color rgb="FF5B21B6"/>
      <name val="Segoe UI"/>
    </font>
    <font>
      <sz val="8.5"/>
      <color rgb="FF5B21B6"/>
      <name val="Segoe UI"/>
    </font>
    <font>
      <b/>
      <sz val="8.5"/>
      <color rgb="FFFFFFFF"/>
      <name val="Segoe UI"/>
    </font>
    <font>
      <b/>
      <sz val="20"/>
      <color rgb="FF5B21B6"/>
      <name val="Segoe UI"/>
    </font>
    <font>
      <i/>
      <sz val="8"/>
      <color rgb="FF475569"/>
      <name val="Segoe UI"/>
    </font>
  </fonts>
  <fills count="9">
    <fill>
      <patternFill patternType="none"/>
    </fill>
    <fill>
      <patternFill patternType="gray125"/>
    </fill>
    <fill>
      <patternFill patternType="solid">
        <fgColor rgb="FF5B21B6"/>
      </patternFill>
    </fill>
    <fill>
      <patternFill patternType="solid">
        <fgColor rgb="FFEDE9FE"/>
      </patternFill>
    </fill>
    <fill>
      <patternFill patternType="solid">
        <fgColor rgb="FFF5F3FF"/>
      </patternFill>
    </fill>
    <fill>
      <patternFill patternType="solid">
        <fgColor rgb="FFFFFFFF"/>
      </patternFill>
    </fill>
    <fill>
      <patternFill patternType="solid">
        <fgColor rgb="FF7C3AED"/>
      </patternFill>
    </fill>
    <fill>
      <patternFill patternType="solid">
        <fgColor rgb="FFF8FAFC"/>
      </patternFill>
    </fill>
    <fill>
      <patternFill patternType="solid">
        <fgColor rgb="FF475569"/>
      </patternFill>
    </fill>
  </fills>
  <borders count="18">
    <border>
      <left/>
      <right/>
      <top/>
      <bottom/>
      <diagonal/>
    </border>
    <border>
      <left/>
      <right/>
      <top/>
      <bottom style="thin">
        <color rgb="FF7C3AED"/>
      </bottom>
      <diagonal/>
    </border>
    <border>
      <left style="thin">
        <color rgb="FFCBD5E1"/>
      </left>
      <right style="thin">
        <color rgb="FFCBD5E1"/>
      </right>
      <top style="thin">
        <color rgb="FFCBD5E1"/>
      </top>
      <bottom style="thin">
        <color rgb="FFCBD5E1"/>
      </bottom>
      <diagonal/>
    </border>
    <border>
      <left/>
      <right/>
      <top style="thin">
        <color rgb="FFCBD5E1"/>
      </top>
      <bottom style="thin">
        <color rgb="FFCBD5E1"/>
      </bottom>
      <diagonal/>
    </border>
    <border>
      <left style="medium">
        <color rgb="FF5B21B6"/>
      </left>
      <right/>
      <top style="medium">
        <color rgb="FF5B21B6"/>
      </top>
      <bottom/>
      <diagonal/>
    </border>
    <border>
      <left/>
      <right/>
      <top style="medium">
        <color rgb="FF5B21B6"/>
      </top>
      <bottom/>
      <diagonal/>
    </border>
    <border>
      <left/>
      <right style="medium">
        <color rgb="FF5B21B6"/>
      </right>
      <top style="medium">
        <color rgb="FF5B21B6"/>
      </top>
      <bottom/>
      <diagonal/>
    </border>
    <border>
      <left style="medium">
        <color rgb="FF5B21B6"/>
      </left>
      <right/>
      <top/>
      <bottom style="medium">
        <color rgb="FF5B21B6"/>
      </bottom>
      <diagonal/>
    </border>
    <border>
      <left/>
      <right/>
      <top/>
      <bottom style="medium">
        <color rgb="FF5B21B6"/>
      </bottom>
      <diagonal/>
    </border>
    <border>
      <left/>
      <right style="medium">
        <color rgb="FF5B21B6"/>
      </right>
      <top/>
      <bottom style="medium">
        <color rgb="FF5B21B6"/>
      </bottom>
      <diagonal/>
    </border>
    <border>
      <left style="thin">
        <color rgb="FFEDE9FE"/>
      </left>
      <right/>
      <top style="medium">
        <color rgb="FF5B21B6"/>
      </top>
      <bottom/>
      <diagonal/>
    </border>
    <border>
      <left/>
      <right style="thin">
        <color rgb="FFEDE9FE"/>
      </right>
      <top style="medium">
        <color rgb="FF5B21B6"/>
      </top>
      <bottom/>
      <diagonal/>
    </border>
    <border>
      <left style="thin">
        <color rgb="FFEDE9FE"/>
      </left>
      <right/>
      <top/>
      <bottom/>
      <diagonal/>
    </border>
    <border>
      <left/>
      <right/>
      <top/>
      <bottom/>
      <diagonal/>
    </border>
    <border>
      <left/>
      <right style="thin">
        <color rgb="FFEDE9FE"/>
      </right>
      <top/>
      <bottom/>
      <diagonal/>
    </border>
    <border>
      <left style="thin">
        <color rgb="FFEDE9FE"/>
      </left>
      <right/>
      <top/>
      <bottom style="thin">
        <color rgb="FFEDE9FE"/>
      </bottom>
      <diagonal/>
    </border>
    <border>
      <left/>
      <right/>
      <top/>
      <bottom style="thin">
        <color rgb="FFEDE9FE"/>
      </bottom>
      <diagonal/>
    </border>
    <border>
      <left/>
      <right style="thin">
        <color rgb="FFEDE9FE"/>
      </right>
      <top/>
      <bottom style="thin">
        <color rgb="FFEDE9FE"/>
      </bottom>
      <diagonal/>
    </border>
  </borders>
  <cellStyleXfs count="1">
    <xf numFmtId="0" fontId="0" fillId="0" borderId="0"/>
  </cellStyleXfs>
  <cellXfs count="71">
    <xf numFmtId="0" fontId="0" fillId="0" borderId="0" xfId="0"/>
    <xf numFmtId="0" fontId="9" fillId="2"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11" fillId="5" borderId="2" xfId="0" applyFont="1" applyFill="1" applyBorder="1" applyAlignment="1">
      <alignment horizontal="left" vertical="center" wrapText="1"/>
    </xf>
    <xf numFmtId="0" fontId="3" fillId="5" borderId="2"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0" fillId="4"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11" fillId="7" borderId="2" xfId="0" applyFont="1" applyFill="1" applyBorder="1" applyAlignment="1">
      <alignment horizontal="left" vertical="center" wrapText="1"/>
    </xf>
    <xf numFmtId="0" fontId="3" fillId="7" borderId="2" xfId="0" applyFont="1" applyFill="1" applyBorder="1" applyAlignment="1">
      <alignment horizontal="left" vertical="center" wrapText="1"/>
    </xf>
    <xf numFmtId="0" fontId="12" fillId="7" borderId="2" xfId="0" applyFont="1" applyFill="1" applyBorder="1" applyAlignment="1">
      <alignment horizontal="left" vertical="center" wrapText="1"/>
    </xf>
    <xf numFmtId="0" fontId="16" fillId="5" borderId="2" xfId="0" applyFont="1" applyFill="1" applyBorder="1" applyAlignment="1">
      <alignment horizontal="left" vertical="center" wrapText="1"/>
    </xf>
    <xf numFmtId="164" fontId="3" fillId="5" borderId="2" xfId="0" applyNumberFormat="1" applyFont="1" applyFill="1" applyBorder="1" applyAlignment="1">
      <alignment horizontal="center" vertical="center" wrapText="1"/>
    </xf>
    <xf numFmtId="164" fontId="10" fillId="4" borderId="2" xfId="0" applyNumberFormat="1" applyFont="1" applyFill="1" applyBorder="1" applyAlignment="1">
      <alignment horizontal="center" vertical="center" wrapText="1"/>
    </xf>
    <xf numFmtId="9" fontId="10" fillId="4" borderId="2" xfId="0" applyNumberFormat="1" applyFont="1" applyFill="1" applyBorder="1" applyAlignment="1">
      <alignment horizontal="center" vertical="center" wrapText="1"/>
    </xf>
    <xf numFmtId="0" fontId="17" fillId="5" borderId="2" xfId="0" applyFont="1" applyFill="1" applyBorder="1" applyAlignment="1">
      <alignment horizontal="left" vertical="center" wrapText="1"/>
    </xf>
    <xf numFmtId="0" fontId="16" fillId="7" borderId="2" xfId="0" applyFont="1" applyFill="1" applyBorder="1" applyAlignment="1">
      <alignment horizontal="left" vertical="center" wrapText="1"/>
    </xf>
    <xf numFmtId="164" fontId="3" fillId="7" borderId="2" xfId="0" applyNumberFormat="1" applyFont="1" applyFill="1" applyBorder="1" applyAlignment="1">
      <alignment horizontal="center" vertical="center" wrapText="1"/>
    </xf>
    <xf numFmtId="0" fontId="17" fillId="7" borderId="2" xfId="0" applyFont="1" applyFill="1" applyBorder="1" applyAlignment="1">
      <alignment horizontal="left" vertical="center" wrapText="1"/>
    </xf>
    <xf numFmtId="164" fontId="18" fillId="4" borderId="2" xfId="0" applyNumberFormat="1" applyFont="1" applyFill="1" applyBorder="1" applyAlignment="1">
      <alignment horizontal="center" vertical="center"/>
    </xf>
    <xf numFmtId="9" fontId="3" fillId="5" borderId="2" xfId="0" applyNumberFormat="1" applyFont="1" applyFill="1" applyBorder="1" applyAlignment="1">
      <alignment horizontal="center" vertical="center" wrapText="1"/>
    </xf>
    <xf numFmtId="0" fontId="19" fillId="4" borderId="2" xfId="0" applyFont="1" applyFill="1" applyBorder="1" applyAlignment="1">
      <alignment horizontal="left" vertical="center" wrapText="1"/>
    </xf>
    <xf numFmtId="9" fontId="3" fillId="7"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xf numFmtId="0" fontId="5" fillId="6" borderId="0" xfId="0" applyFont="1" applyFill="1" applyAlignment="1">
      <alignment horizontal="left" vertical="center" indent="1"/>
    </xf>
    <xf numFmtId="0" fontId="0" fillId="0" borderId="0" xfId="0"/>
    <xf numFmtId="0" fontId="7" fillId="7" borderId="2" xfId="0" applyFont="1" applyFill="1" applyBorder="1" applyAlignment="1">
      <alignment horizontal="center" vertical="center"/>
    </xf>
    <xf numFmtId="0" fontId="0" fillId="7" borderId="2" xfId="0" applyFill="1" applyBorder="1"/>
    <xf numFmtId="0" fontId="3" fillId="7" borderId="2" xfId="0" applyFont="1" applyFill="1" applyBorder="1" applyAlignment="1">
      <alignment horizontal="left" vertical="center" wrapText="1" indent="1"/>
    </xf>
    <xf numFmtId="0" fontId="3" fillId="5" borderId="2" xfId="0" applyFont="1" applyFill="1" applyBorder="1" applyAlignment="1">
      <alignment horizontal="left" vertical="center" wrapText="1" indent="1"/>
    </xf>
    <xf numFmtId="0" fontId="0" fillId="5" borderId="2" xfId="0" applyFill="1" applyBorder="1"/>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3" borderId="2" xfId="0" applyFill="1" applyBorder="1"/>
    <xf numFmtId="0" fontId="4" fillId="5" borderId="1" xfId="0" applyFont="1" applyFill="1" applyBorder="1" applyAlignment="1">
      <alignment horizontal="center" vertical="center"/>
    </xf>
    <xf numFmtId="0" fontId="15" fillId="4" borderId="7" xfId="0" applyFont="1" applyFill="1" applyBorder="1" applyAlignment="1">
      <alignment horizontal="left" vertical="center" wrapText="1" indent="1"/>
    </xf>
    <xf numFmtId="0" fontId="0" fillId="0" borderId="8" xfId="0" applyBorder="1"/>
    <xf numFmtId="0" fontId="0" fillId="0" borderId="9" xfId="0" applyBorder="1"/>
    <xf numFmtId="0" fontId="14" fillId="4" borderId="2" xfId="0" applyFont="1" applyFill="1" applyBorder="1" applyAlignment="1">
      <alignment horizontal="center" vertical="center"/>
    </xf>
    <xf numFmtId="0" fontId="0" fillId="0" borderId="2" xfId="0" applyBorder="1"/>
    <xf numFmtId="0" fontId="13" fillId="3" borderId="2" xfId="0" applyFont="1" applyFill="1" applyBorder="1" applyAlignment="1">
      <alignment horizontal="center" vertical="center" wrapText="1"/>
    </xf>
    <xf numFmtId="0" fontId="8" fillId="7" borderId="3" xfId="0" applyFont="1" applyFill="1" applyBorder="1" applyAlignment="1">
      <alignment horizontal="center" vertical="center"/>
    </xf>
    <xf numFmtId="0" fontId="9" fillId="2" borderId="4" xfId="0" applyFont="1" applyFill="1" applyBorder="1" applyAlignment="1">
      <alignment horizontal="left" vertical="center" indent="1"/>
    </xf>
    <xf numFmtId="0" fontId="0" fillId="0" borderId="5" xfId="0" applyBorder="1"/>
    <xf numFmtId="0" fontId="0" fillId="0" borderId="6" xfId="0" applyBorder="1"/>
    <xf numFmtId="0" fontId="10" fillId="3" borderId="2" xfId="0" applyFont="1" applyFill="1" applyBorder="1" applyAlignment="1">
      <alignment horizontal="center" vertical="center"/>
    </xf>
    <xf numFmtId="0" fontId="4" fillId="5" borderId="2" xfId="0" applyFont="1" applyFill="1" applyBorder="1" applyAlignment="1">
      <alignment horizontal="left" vertical="center" indent="1"/>
    </xf>
    <xf numFmtId="0" fontId="5" fillId="2" borderId="2" xfId="0" applyFont="1" applyFill="1" applyBorder="1" applyAlignment="1">
      <alignment horizontal="right" vertical="center" indent="1"/>
    </xf>
    <xf numFmtId="164" fontId="18" fillId="4" borderId="2" xfId="0" applyNumberFormat="1" applyFont="1" applyFill="1" applyBorder="1" applyAlignment="1">
      <alignment horizontal="center" vertical="center"/>
    </xf>
    <xf numFmtId="9" fontId="18" fillId="4" borderId="2" xfId="0" applyNumberFormat="1" applyFont="1" applyFill="1" applyBorder="1" applyAlignment="1">
      <alignment horizontal="center" vertical="center"/>
    </xf>
    <xf numFmtId="0" fontId="21" fillId="4" borderId="12" xfId="0" applyFont="1" applyFill="1" applyBorder="1" applyAlignment="1">
      <alignment horizontal="center" vertical="center"/>
    </xf>
    <xf numFmtId="0" fontId="0" fillId="0" borderId="13" xfId="0" applyBorder="1"/>
    <xf numFmtId="0" fontId="0" fillId="0" borderId="14" xfId="0" applyBorder="1"/>
    <xf numFmtId="0" fontId="10" fillId="4" borderId="2" xfId="0" applyFont="1" applyFill="1" applyBorder="1" applyAlignment="1">
      <alignment horizontal="left" vertical="center" indent="1"/>
    </xf>
    <xf numFmtId="0" fontId="3" fillId="5" borderId="2" xfId="0" applyFont="1" applyFill="1" applyBorder="1" applyAlignment="1">
      <alignment horizontal="center" vertical="center" wrapText="1"/>
    </xf>
    <xf numFmtId="164" fontId="10" fillId="4" borderId="2" xfId="0" applyNumberFormat="1" applyFont="1" applyFill="1" applyBorder="1" applyAlignment="1">
      <alignment horizontal="center" vertical="center" wrapText="1"/>
    </xf>
    <xf numFmtId="0" fontId="3" fillId="7"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0" fillId="0" borderId="16" xfId="0" applyBorder="1"/>
    <xf numFmtId="0" fontId="0" fillId="0" borderId="17" xfId="0" applyBorder="1"/>
    <xf numFmtId="0" fontId="20" fillId="6" borderId="10" xfId="0" applyFont="1" applyFill="1" applyBorder="1" applyAlignment="1">
      <alignment horizontal="center" vertical="center" wrapText="1"/>
    </xf>
    <xf numFmtId="0" fontId="0" fillId="0" borderId="11" xfId="0" applyBorder="1"/>
    <xf numFmtId="0" fontId="9" fillId="2" borderId="2" xfId="0" applyFont="1" applyFill="1" applyBorder="1" applyAlignment="1">
      <alignment horizontal="center" vertical="center" wrapText="1"/>
    </xf>
    <xf numFmtId="0" fontId="11" fillId="5" borderId="2" xfId="0" applyFont="1" applyFill="1" applyBorder="1" applyAlignment="1">
      <alignment horizontal="left" vertical="center" indent="1"/>
    </xf>
    <xf numFmtId="0" fontId="9" fillId="6" borderId="2" xfId="0" applyFont="1" applyFill="1" applyBorder="1" applyAlignment="1">
      <alignment horizontal="center" vertical="center" wrapText="1"/>
    </xf>
    <xf numFmtId="164" fontId="21" fillId="4" borderId="12" xfId="0" applyNumberFormat="1" applyFont="1" applyFill="1" applyBorder="1" applyAlignment="1">
      <alignment horizontal="center" vertical="center"/>
    </xf>
    <xf numFmtId="0" fontId="11" fillId="7" borderId="2" xfId="0" applyFont="1" applyFill="1" applyBorder="1" applyAlignment="1">
      <alignment horizontal="left" vertical="center" indent="1"/>
    </xf>
    <xf numFmtId="0" fontId="5" fillId="8" borderId="0" xfId="0" applyFont="1" applyFill="1" applyAlignment="1">
      <alignment horizontal="left" vertical="center" indent="1"/>
    </xf>
  </cellXfs>
  <cellStyles count="1">
    <cellStyle name="Normal" xfId="0" builtinId="0"/>
  </cellStyles>
  <dxfs count="11">
    <dxf>
      <font>
        <b/>
        <sz val="9"/>
        <color rgb="FF5B21B6"/>
        <name val="Segoe UI"/>
      </font>
      <fill>
        <patternFill patternType="solid">
          <fgColor rgb="FFEDE9FE"/>
        </patternFill>
      </fill>
    </dxf>
    <dxf>
      <font>
        <b/>
        <sz val="9"/>
        <color rgb="FF155E75"/>
        <name val="Segoe UI"/>
      </font>
      <fill>
        <patternFill patternType="solid">
          <fgColor rgb="FFCFFAFE"/>
        </patternFill>
      </fill>
    </dxf>
    <dxf>
      <font>
        <b/>
        <sz val="9"/>
        <color rgb="FF991B1B"/>
        <name val="Segoe UI"/>
      </font>
      <fill>
        <patternFill patternType="solid">
          <fgColor rgb="FFFEE2E2"/>
        </patternFill>
      </fill>
    </dxf>
    <dxf>
      <font>
        <b/>
        <sz val="9"/>
        <color rgb="FF065F46"/>
        <name val="Segoe UI"/>
      </font>
      <fill>
        <patternFill patternType="solid">
          <fgColor rgb="FFD1FAE5"/>
        </patternFill>
      </fill>
    </dxf>
    <dxf>
      <font>
        <b/>
        <sz val="9"/>
        <color rgb="FF0F172A"/>
        <name val="Segoe UI"/>
      </font>
      <fill>
        <patternFill patternType="solid">
          <fgColor rgb="FFEDE9FE"/>
        </patternFill>
      </fill>
    </dxf>
    <dxf>
      <font>
        <b/>
        <sz val="9"/>
        <color rgb="FF0F172A"/>
        <name val="Segoe UI"/>
      </font>
      <fill>
        <patternFill patternType="solid">
          <fgColor rgb="FFCFFAFE"/>
        </patternFill>
      </fill>
    </dxf>
    <dxf>
      <font>
        <b/>
        <sz val="9"/>
        <color rgb="FF0F172A"/>
        <name val="Segoe UI"/>
      </font>
      <fill>
        <patternFill patternType="solid">
          <fgColor rgb="FFD1FAE5"/>
        </patternFill>
      </fill>
    </dxf>
    <dxf>
      <font>
        <b/>
        <sz val="9"/>
        <color rgb="FF475569"/>
        <name val="Segoe UI"/>
      </font>
      <fill>
        <patternFill patternType="solid">
          <fgColor rgb="FFF8FAFC"/>
        </patternFill>
      </fill>
    </dxf>
    <dxf>
      <font>
        <b/>
        <sz val="9"/>
        <color rgb="FF065F46"/>
        <name val="Segoe UI"/>
      </font>
      <fill>
        <patternFill patternType="solid">
          <fgColor rgb="FFD1FAE5"/>
        </patternFill>
      </fill>
    </dxf>
    <dxf>
      <font>
        <b/>
        <sz val="9"/>
        <color rgb="FF92400E"/>
        <name val="Segoe UI"/>
      </font>
      <fill>
        <patternFill patternType="solid">
          <fgColor rgb="FFFEF3C7"/>
        </patternFill>
      </fill>
    </dxf>
    <dxf>
      <font>
        <b/>
        <sz val="9"/>
        <color rgb="FF991B1B"/>
        <name val="Segoe UI"/>
      </font>
      <fill>
        <patternFill patternType="solid">
          <f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a:defRPr/>
            </a:pPr>
            <a:r>
              <a:t>De qué nivel depende realmente tu facturación</a:t>
            </a:r>
          </a:p>
        </c:rich>
      </c:tx>
      <c:overlay val="1"/>
    </c:title>
    <c:autoTitleDeleted val="0"/>
    <c:plotArea>
      <c:layout/>
      <c:doughnutChart>
        <c:varyColors val="1"/>
        <c:ser>
          <c:idx val="0"/>
          <c:order val="0"/>
          <c:tx>
            <c:strRef>
              <c:f>'4. Tablero'!$E$12</c:f>
              <c:strCache>
                <c:ptCount val="1"/>
                <c:pt idx="0">
                  <c:v>Ingreso proyectado</c:v>
                </c:pt>
              </c:strCache>
            </c:strRef>
          </c:tx>
          <c:spPr>
            <a:ln>
              <a:prstDash val="solid"/>
            </a:ln>
          </c:spPr>
          <c:cat>
            <c:strRef>
              <c:f>'4. Tablero'!$A$13:$A$17</c:f>
              <c:strCache>
                <c:ptCount val="5"/>
                <c:pt idx="0">
                  <c:v>Nivel 0 · Imán</c:v>
                </c:pt>
                <c:pt idx="1">
                  <c:v>Nivel 1 · Entrada</c:v>
                </c:pt>
                <c:pt idx="2">
                  <c:v>Nivel 2 · Central</c:v>
                </c:pt>
                <c:pt idx="3">
                  <c:v>Nivel 3 · Implantación</c:v>
                </c:pt>
                <c:pt idx="4">
                  <c:v>Nivel 4 · Consejo</c:v>
                </c:pt>
              </c:strCache>
            </c:strRef>
          </c:cat>
          <c:val>
            <c:numRef>
              <c:f>'4. Tablero'!$E$13:$E$17</c:f>
              <c:numCache>
                <c:formatCode>"$"#,##0</c:formatCode>
                <c:ptCount val="5"/>
                <c:pt idx="0">
                  <c:v>0</c:v>
                </c:pt>
                <c:pt idx="1">
                  <c:v>5400</c:v>
                </c:pt>
                <c:pt idx="2">
                  <c:v>76000</c:v>
                </c:pt>
                <c:pt idx="3">
                  <c:v>84000</c:v>
                </c:pt>
                <c:pt idx="4">
                  <c:v>48000</c:v>
                </c:pt>
              </c:numCache>
            </c:numRef>
          </c:val>
          <c:extLst>
            <c:ext xmlns:c16="http://schemas.microsoft.com/office/drawing/2014/chart" uri="{C3380CC4-5D6E-409C-BE32-E72D297353CC}">
              <c16:uniqueId val="{00000000-478F-43A8-A0D6-29F467BD7FB6}"/>
            </c:ext>
          </c:extLst>
        </c:ser>
        <c:dLbls>
          <c:showLegendKey val="0"/>
          <c:showVal val="0"/>
          <c:showCatName val="0"/>
          <c:showSerName val="0"/>
          <c:showPercent val="0"/>
          <c:showBubbleSize val="0"/>
          <c:showLeaderLines val="1"/>
        </c:dLbls>
        <c:firstSliceAng val="0"/>
        <c:holeSize val="52"/>
      </c:doughnutChart>
    </c:plotArea>
    <c:legend>
      <c:legendPos val="r"/>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a:defRPr/>
            </a:pPr>
            <a:r>
              <a:t>Valor ponderado acumulado en cada etapa del embudo</a:t>
            </a:r>
          </a:p>
        </c:rich>
      </c:tx>
      <c:overlay val="1"/>
    </c:title>
    <c:autoTitleDeleted val="0"/>
    <c:plotArea>
      <c:layout/>
      <c:barChart>
        <c:barDir val="bar"/>
        <c:grouping val="clustered"/>
        <c:varyColors val="1"/>
        <c:ser>
          <c:idx val="0"/>
          <c:order val="0"/>
          <c:tx>
            <c:strRef>
              <c:f>'4. Tablero'!$E$20</c:f>
              <c:strCache>
                <c:ptCount val="1"/>
                <c:pt idx="0">
                  <c:v>Valor ponderado</c:v>
                </c:pt>
              </c:strCache>
            </c:strRef>
          </c:tx>
          <c:spPr>
            <a:solidFill>
              <a:srgbClr val="7C3AED"/>
            </a:solidFill>
            <a:ln>
              <a:prstDash val="solid"/>
            </a:ln>
          </c:spPr>
          <c:invertIfNegative val="1"/>
          <c:cat>
            <c:strRef>
              <c:f>'4. Tablero'!$A$21:$A$26</c:f>
              <c:strCache>
                <c:ptCount val="6"/>
                <c:pt idx="0">
                  <c:v>1. Contacto inicial</c:v>
                </c:pt>
                <c:pt idx="1">
                  <c:v>2. Conversación exploratoria</c:v>
                </c:pt>
                <c:pt idx="2">
                  <c:v>3. Propuesta enviada</c:v>
                </c:pt>
                <c:pt idx="3">
                  <c:v>4. Negociación</c:v>
                </c:pt>
                <c:pt idx="4">
                  <c:v>5. Cerrado ganado</c:v>
                </c:pt>
                <c:pt idx="5">
                  <c:v>6. Cerrado perdido</c:v>
                </c:pt>
              </c:strCache>
            </c:strRef>
          </c:cat>
          <c:val>
            <c:numRef>
              <c:f>'4. Tablero'!$E$21:$E$26</c:f>
              <c:numCache>
                <c:formatCode>"$"#,##0</c:formatCode>
                <c:ptCount val="6"/>
                <c:pt idx="0">
                  <c:v>950</c:v>
                </c:pt>
                <c:pt idx="1">
                  <c:v>23100</c:v>
                </c:pt>
                <c:pt idx="2">
                  <c:v>9815</c:v>
                </c:pt>
                <c:pt idx="3">
                  <c:v>22805</c:v>
                </c:pt>
                <c:pt idx="4">
                  <c:v>9950</c:v>
                </c:pt>
                <c:pt idx="5">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4973-4F8A-BE5C-15C216E789A1}"/>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b"/>
        <c:numFmt formatCode="&quot;$&quot;#,##0"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27</xdr:row>
      <xdr:rowOff>0</xdr:rowOff>
    </xdr:from>
    <xdr:ext cx="4680000" cy="360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6</xdr:col>
      <xdr:colOff>0</xdr:colOff>
      <xdr:row>27</xdr:row>
      <xdr:rowOff>0</xdr:rowOff>
    </xdr:from>
    <xdr:ext cx="5400000" cy="360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6"/>
  <sheetViews>
    <sheetView view="pageLayout" showGridLines="0" tabSelected="1" workbookViewId="0">
      <pane ySplit="4" topLeftCell="A5" activePane="bottomLeft" state="frozen"/>
      <selection pane="bottomLeft" sqref="A1:G1"/>
    </sheetView>
  </sheetViews>
  <sheetFormatPr baseColWidth="10" defaultColWidth="8.88671875" defaultRowHeight="14.4" x14ac:dyDescent="0.3"/>
  <cols>
    <col min="1" max="1" width="4" customWidth="1"/>
    <col min="2" max="2" width="26" customWidth="1"/>
    <col min="3" max="5" width="30" customWidth="1"/>
    <col min="6" max="6" width="22" customWidth="1"/>
    <col min="7" max="7" width="16" customWidth="1"/>
  </cols>
  <sheetData>
    <row r="1" spans="1:7" ht="30" customHeight="1" x14ac:dyDescent="0.3">
      <c r="A1" s="23" t="s">
        <v>0</v>
      </c>
      <c r="B1" s="24"/>
      <c r="C1" s="24"/>
      <c r="D1" s="24"/>
      <c r="E1" s="24"/>
      <c r="F1" s="24"/>
      <c r="G1" s="24"/>
    </row>
    <row r="2" spans="1:7" ht="24" customHeight="1" x14ac:dyDescent="0.3">
      <c r="A2" s="33" t="s">
        <v>1</v>
      </c>
      <c r="B2" s="24"/>
      <c r="C2" s="24"/>
      <c r="D2" s="24"/>
      <c r="E2" s="24"/>
      <c r="F2" s="24"/>
      <c r="G2" s="24"/>
    </row>
    <row r="3" spans="1:7" ht="31.95" customHeight="1" x14ac:dyDescent="0.3">
      <c r="A3" s="32" t="s">
        <v>2</v>
      </c>
      <c r="B3" s="24"/>
      <c r="C3" s="24"/>
      <c r="D3" s="24"/>
      <c r="E3" s="24"/>
      <c r="F3" s="24"/>
      <c r="G3" s="24"/>
    </row>
    <row r="4" spans="1:7" ht="16.95" customHeight="1" x14ac:dyDescent="0.3">
      <c r="A4" s="36" t="s">
        <v>3</v>
      </c>
      <c r="B4" s="24"/>
      <c r="C4" s="24"/>
      <c r="D4" s="24"/>
      <c r="E4" s="24"/>
      <c r="F4" s="24"/>
      <c r="G4" s="24"/>
    </row>
    <row r="6" spans="1:7" ht="22.05" customHeight="1" x14ac:dyDescent="0.3">
      <c r="A6" s="25" t="s">
        <v>4</v>
      </c>
      <c r="B6" s="26"/>
      <c r="C6" s="26"/>
      <c r="D6" s="26"/>
      <c r="E6" s="26"/>
      <c r="F6" s="26"/>
      <c r="G6" s="26"/>
    </row>
    <row r="7" spans="1:7" ht="25.95" customHeight="1" x14ac:dyDescent="0.3">
      <c r="A7" s="30" t="s">
        <v>5</v>
      </c>
      <c r="B7" s="31"/>
      <c r="C7" s="31"/>
      <c r="D7" s="31"/>
      <c r="E7" s="31"/>
      <c r="F7" s="31"/>
      <c r="G7" s="31"/>
    </row>
    <row r="8" spans="1:7" ht="25.95" customHeight="1" x14ac:dyDescent="0.3">
      <c r="A8" s="29" t="s">
        <v>6</v>
      </c>
      <c r="B8" s="28"/>
      <c r="C8" s="28"/>
      <c r="D8" s="28"/>
      <c r="E8" s="28"/>
      <c r="F8" s="28"/>
      <c r="G8" s="28"/>
    </row>
    <row r="9" spans="1:7" ht="25.95" customHeight="1" x14ac:dyDescent="0.3">
      <c r="A9" s="30" t="s">
        <v>7</v>
      </c>
      <c r="B9" s="31"/>
      <c r="C9" s="31"/>
      <c r="D9" s="31"/>
      <c r="E9" s="31"/>
      <c r="F9" s="31"/>
      <c r="G9" s="31"/>
    </row>
    <row r="10" spans="1:7" ht="25.95" customHeight="1" x14ac:dyDescent="0.3">
      <c r="A10" s="29" t="s">
        <v>8</v>
      </c>
      <c r="B10" s="28"/>
      <c r="C10" s="28"/>
      <c r="D10" s="28"/>
      <c r="E10" s="28"/>
      <c r="F10" s="28"/>
      <c r="G10" s="28"/>
    </row>
    <row r="12" spans="1:7" ht="22.05" customHeight="1" x14ac:dyDescent="0.3">
      <c r="A12" s="25" t="s">
        <v>9</v>
      </c>
      <c r="B12" s="26"/>
      <c r="C12" s="26"/>
      <c r="D12" s="26"/>
      <c r="E12" s="26"/>
      <c r="F12" s="26"/>
      <c r="G12" s="26"/>
    </row>
    <row r="13" spans="1:7" ht="25.95" customHeight="1" x14ac:dyDescent="0.3">
      <c r="A13" s="30" t="s">
        <v>10</v>
      </c>
      <c r="B13" s="31"/>
      <c r="C13" s="31"/>
      <c r="D13" s="31"/>
      <c r="E13" s="31"/>
      <c r="F13" s="31"/>
      <c r="G13" s="31"/>
    </row>
    <row r="14" spans="1:7" ht="25.95" customHeight="1" x14ac:dyDescent="0.3">
      <c r="A14" s="29" t="s">
        <v>11</v>
      </c>
      <c r="B14" s="28"/>
      <c r="C14" s="28"/>
      <c r="D14" s="28"/>
      <c r="E14" s="28"/>
      <c r="F14" s="28"/>
      <c r="G14" s="28"/>
    </row>
    <row r="15" spans="1:7" ht="25.95" customHeight="1" x14ac:dyDescent="0.3">
      <c r="A15" s="30" t="s">
        <v>12</v>
      </c>
      <c r="B15" s="31"/>
      <c r="C15" s="31"/>
      <c r="D15" s="31"/>
      <c r="E15" s="31"/>
      <c r="F15" s="31"/>
      <c r="G15" s="31"/>
    </row>
    <row r="16" spans="1:7" ht="25.95" customHeight="1" x14ac:dyDescent="0.3">
      <c r="A16" s="29" t="s">
        <v>13</v>
      </c>
      <c r="B16" s="28"/>
      <c r="C16" s="28"/>
      <c r="D16" s="28"/>
      <c r="E16" s="28"/>
      <c r="F16" s="28"/>
      <c r="G16" s="28"/>
    </row>
    <row r="18" spans="1:7" ht="22.05" customHeight="1" x14ac:dyDescent="0.3">
      <c r="A18" s="25" t="s">
        <v>14</v>
      </c>
      <c r="B18" s="26"/>
      <c r="C18" s="26"/>
      <c r="D18" s="26"/>
      <c r="E18" s="26"/>
      <c r="F18" s="26"/>
      <c r="G18" s="26"/>
    </row>
    <row r="19" spans="1:7" ht="25.95" customHeight="1" x14ac:dyDescent="0.3">
      <c r="A19" s="30" t="s">
        <v>15</v>
      </c>
      <c r="B19" s="31"/>
      <c r="C19" s="31"/>
      <c r="D19" s="31"/>
      <c r="E19" s="31"/>
      <c r="F19" s="31"/>
      <c r="G19" s="31"/>
    </row>
    <row r="20" spans="1:7" ht="25.95" customHeight="1" x14ac:dyDescent="0.3">
      <c r="A20" s="29" t="s">
        <v>16</v>
      </c>
      <c r="B20" s="28"/>
      <c r="C20" s="28"/>
      <c r="D20" s="28"/>
      <c r="E20" s="28"/>
      <c r="F20" s="28"/>
      <c r="G20" s="28"/>
    </row>
    <row r="21" spans="1:7" ht="25.95" customHeight="1" x14ac:dyDescent="0.3">
      <c r="A21" s="30" t="s">
        <v>17</v>
      </c>
      <c r="B21" s="31"/>
      <c r="C21" s="31"/>
      <c r="D21" s="31"/>
      <c r="E21" s="31"/>
      <c r="F21" s="31"/>
      <c r="G21" s="31"/>
    </row>
    <row r="22" spans="1:7" ht="15" customHeight="1" x14ac:dyDescent="0.3">
      <c r="A22" s="29" t="s">
        <v>18</v>
      </c>
      <c r="B22" s="28"/>
      <c r="C22" s="28"/>
      <c r="D22" s="28"/>
      <c r="E22" s="28"/>
      <c r="F22" s="28"/>
      <c r="G22" s="28"/>
    </row>
    <row r="24" spans="1:7" ht="22.05" customHeight="1" x14ac:dyDescent="0.3">
      <c r="A24" s="25" t="s">
        <v>19</v>
      </c>
      <c r="B24" s="26"/>
      <c r="C24" s="26"/>
      <c r="D24" s="26"/>
      <c r="E24" s="26"/>
      <c r="F24" s="26"/>
      <c r="G24" s="26"/>
    </row>
    <row r="25" spans="1:7" ht="25.95" customHeight="1" x14ac:dyDescent="0.3">
      <c r="A25" s="30" t="s">
        <v>20</v>
      </c>
      <c r="B25" s="31"/>
      <c r="C25" s="31"/>
      <c r="D25" s="31"/>
      <c r="E25" s="31"/>
      <c r="F25" s="31"/>
      <c r="G25" s="31"/>
    </row>
    <row r="26" spans="1:7" ht="25.95" customHeight="1" x14ac:dyDescent="0.3">
      <c r="A26" s="29" t="s">
        <v>21</v>
      </c>
      <c r="B26" s="28"/>
      <c r="C26" s="28"/>
      <c r="D26" s="28"/>
      <c r="E26" s="28"/>
      <c r="F26" s="28"/>
      <c r="G26" s="28"/>
    </row>
    <row r="27" spans="1:7" ht="25.95" customHeight="1" x14ac:dyDescent="0.3">
      <c r="A27" s="30" t="s">
        <v>22</v>
      </c>
      <c r="B27" s="31"/>
      <c r="C27" s="31"/>
      <c r="D27" s="31"/>
      <c r="E27" s="31"/>
      <c r="F27" s="31"/>
      <c r="G27" s="31"/>
    </row>
    <row r="29" spans="1:7" ht="22.05" customHeight="1" x14ac:dyDescent="0.3">
      <c r="A29" s="25" t="s">
        <v>23</v>
      </c>
      <c r="B29" s="26"/>
      <c r="C29" s="26"/>
      <c r="D29" s="26"/>
      <c r="E29" s="26"/>
      <c r="F29" s="26"/>
      <c r="G29" s="26"/>
    </row>
    <row r="30" spans="1:7" ht="15" customHeight="1" x14ac:dyDescent="0.3">
      <c r="A30" s="29" t="s">
        <v>24</v>
      </c>
      <c r="B30" s="28"/>
      <c r="C30" s="28"/>
      <c r="D30" s="28"/>
      <c r="E30" s="28"/>
      <c r="F30" s="28"/>
      <c r="G30" s="28"/>
    </row>
    <row r="31" spans="1:7" ht="15" customHeight="1" x14ac:dyDescent="0.3">
      <c r="A31" s="30" t="s">
        <v>25</v>
      </c>
      <c r="B31" s="31"/>
      <c r="C31" s="31"/>
      <c r="D31" s="31"/>
      <c r="E31" s="31"/>
      <c r="F31" s="31"/>
      <c r="G31" s="31"/>
    </row>
    <row r="32" spans="1:7" ht="15" customHeight="1" x14ac:dyDescent="0.3">
      <c r="A32" s="29" t="s">
        <v>26</v>
      </c>
      <c r="B32" s="28"/>
      <c r="C32" s="28"/>
      <c r="D32" s="28"/>
      <c r="E32" s="28"/>
      <c r="F32" s="28"/>
      <c r="G32" s="28"/>
    </row>
    <row r="33" spans="1:7" ht="15" customHeight="1" x14ac:dyDescent="0.3">
      <c r="A33" s="30" t="s">
        <v>27</v>
      </c>
      <c r="B33" s="31"/>
      <c r="C33" s="31"/>
      <c r="D33" s="31"/>
      <c r="E33" s="31"/>
      <c r="F33" s="31"/>
      <c r="G33" s="31"/>
    </row>
    <row r="34" spans="1:7" ht="15" customHeight="1" x14ac:dyDescent="0.3">
      <c r="A34" s="29" t="s">
        <v>28</v>
      </c>
      <c r="B34" s="28"/>
      <c r="C34" s="28"/>
      <c r="D34" s="28"/>
      <c r="E34" s="28"/>
      <c r="F34" s="28"/>
      <c r="G34" s="28"/>
    </row>
    <row r="36" spans="1:7" ht="22.05" customHeight="1" x14ac:dyDescent="0.3">
      <c r="A36" s="34" t="str">
        <f>HYPERLINK("04_Plan_Estrategico_Contenidos_y_Thought_Leadership.xlsx","◀ Paso 4: Contenidos")</f>
        <v>◀ Paso 4: Contenidos</v>
      </c>
      <c r="B36" s="35"/>
      <c r="C36" s="27" t="s">
        <v>29</v>
      </c>
      <c r="D36" s="28"/>
      <c r="E36" s="34" t="str">
        <f>HYPERLINK("06_Dashboard_Integral_Huella_y_Metricas_KPI.xlsx","Paso siguiente: Métricas ▶")</f>
        <v>Paso siguiente: Métricas ▶</v>
      </c>
      <c r="F36" s="35"/>
      <c r="G36" s="35"/>
    </row>
  </sheetData>
  <mergeCells count="32">
    <mergeCell ref="A8:G8"/>
    <mergeCell ref="A22:G22"/>
    <mergeCell ref="A4:G4"/>
    <mergeCell ref="A20:G20"/>
    <mergeCell ref="A9:G9"/>
    <mergeCell ref="A19:G19"/>
    <mergeCell ref="A10:G10"/>
    <mergeCell ref="A13:G13"/>
    <mergeCell ref="E36:G36"/>
    <mergeCell ref="A31:G31"/>
    <mergeCell ref="A34:G34"/>
    <mergeCell ref="A24:G24"/>
    <mergeCell ref="A30:G30"/>
    <mergeCell ref="A15:G15"/>
    <mergeCell ref="A32:G32"/>
    <mergeCell ref="A14:G14"/>
    <mergeCell ref="A1:G1"/>
    <mergeCell ref="A6:G6"/>
    <mergeCell ref="C36:D36"/>
    <mergeCell ref="A16:G16"/>
    <mergeCell ref="A7:G7"/>
    <mergeCell ref="A25:G25"/>
    <mergeCell ref="A18:G18"/>
    <mergeCell ref="A27:G27"/>
    <mergeCell ref="A3:G3"/>
    <mergeCell ref="A21:G21"/>
    <mergeCell ref="A12:G12"/>
    <mergeCell ref="A26:G26"/>
    <mergeCell ref="A2:G2"/>
    <mergeCell ref="A33:G33"/>
    <mergeCell ref="A36:B36"/>
    <mergeCell ref="A29:G29"/>
  </mergeCells>
  <pageMargins left="0.4" right="0.4" top="0.55000000000000004" bottom="0.55000000000000004" header="0.25" footer="0.25"/>
  <pageSetup fitToHeight="0" orientation="portrait"/>
  <headerFooter>
    <oddHeader>&amp;L&amp;8 &amp;K7C3AEDSistema M.A.R.C.A. 360°&amp;R&amp;8 &amp;K94A3B8XPROF · Marca Personal</oddHeader>
    <oddFooter>&amp;L&amp;8 &amp;K475569XPROF Soluciones de Crecimiento &amp; Innovación&amp;C&amp;8 &amp;K94A3B8MARCA-05-NETW&amp;R&amp;8 &amp;K475569Página &amp;P de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7"/>
  <sheetViews>
    <sheetView view="pageLayout" showGridLines="0" workbookViewId="0">
      <pane xSplit="3" ySplit="6" topLeftCell="D7" activePane="bottomRight" state="frozen"/>
      <selection pane="topRight"/>
      <selection pane="bottomLeft"/>
      <selection pane="bottomRight"/>
    </sheetView>
  </sheetViews>
  <sheetFormatPr baseColWidth="10" defaultColWidth="8.88671875" defaultRowHeight="14.4" x14ac:dyDescent="0.3"/>
  <cols>
    <col min="1" max="1" width="4" customWidth="1"/>
    <col min="2" max="2" width="20" customWidth="1"/>
    <col min="3" max="3" width="34" customWidth="1"/>
    <col min="4" max="4" width="20" customWidth="1"/>
    <col min="5" max="5" width="17" customWidth="1"/>
    <col min="6" max="6" width="22" customWidth="1"/>
    <col min="7" max="7" width="13" customWidth="1"/>
    <col min="8" max="9" width="11" customWidth="1"/>
    <col min="10" max="10" width="34" customWidth="1"/>
    <col min="11" max="11" width="12" customWidth="1"/>
  </cols>
  <sheetData>
    <row r="1" spans="1:11" ht="30" customHeight="1" x14ac:dyDescent="0.3">
      <c r="A1" s="23" t="s">
        <v>0</v>
      </c>
      <c r="B1" s="24"/>
      <c r="C1" s="24"/>
      <c r="D1" s="24"/>
      <c r="E1" s="24"/>
      <c r="F1" s="24"/>
      <c r="G1" s="24"/>
      <c r="H1" s="24"/>
      <c r="I1" s="24"/>
      <c r="J1" s="24"/>
      <c r="K1" s="24"/>
    </row>
    <row r="2" spans="1:11" ht="24" customHeight="1" x14ac:dyDescent="0.3">
      <c r="A2" s="33" t="s">
        <v>30</v>
      </c>
      <c r="B2" s="24"/>
      <c r="C2" s="24"/>
      <c r="D2" s="24"/>
      <c r="E2" s="24"/>
      <c r="F2" s="24"/>
      <c r="G2" s="24"/>
      <c r="H2" s="24"/>
      <c r="I2" s="24"/>
      <c r="J2" s="24"/>
      <c r="K2" s="24"/>
    </row>
    <row r="3" spans="1:11" ht="31.95" customHeight="1" x14ac:dyDescent="0.3">
      <c r="A3" s="32" t="s">
        <v>31</v>
      </c>
      <c r="B3" s="24"/>
      <c r="C3" s="24"/>
      <c r="D3" s="24"/>
      <c r="E3" s="24"/>
      <c r="F3" s="24"/>
      <c r="G3" s="24"/>
      <c r="H3" s="24"/>
      <c r="I3" s="24"/>
      <c r="J3" s="24"/>
      <c r="K3" s="24"/>
    </row>
    <row r="4" spans="1:11" ht="16.95" customHeight="1" x14ac:dyDescent="0.3">
      <c r="A4" s="36" t="s">
        <v>32</v>
      </c>
      <c r="B4" s="24"/>
      <c r="C4" s="24"/>
      <c r="D4" s="24"/>
      <c r="E4" s="24"/>
      <c r="F4" s="24"/>
      <c r="G4" s="24"/>
      <c r="H4" s="24"/>
      <c r="I4" s="24"/>
      <c r="J4" s="24"/>
      <c r="K4" s="24"/>
    </row>
    <row r="5" spans="1:11" ht="16.05" customHeight="1" x14ac:dyDescent="0.3">
      <c r="A5" s="43" t="s">
        <v>33</v>
      </c>
      <c r="B5" s="26"/>
      <c r="C5" s="26"/>
      <c r="D5" s="26"/>
      <c r="E5" s="26"/>
      <c r="F5" s="26"/>
      <c r="G5" s="26"/>
      <c r="H5" s="26"/>
      <c r="I5" s="26"/>
      <c r="J5" s="26"/>
      <c r="K5" s="26"/>
    </row>
    <row r="6" spans="1:11" ht="40.049999999999997" customHeight="1" x14ac:dyDescent="0.3">
      <c r="A6" s="1" t="s">
        <v>34</v>
      </c>
      <c r="B6" s="1" t="s">
        <v>35</v>
      </c>
      <c r="C6" s="1" t="s">
        <v>36</v>
      </c>
      <c r="D6" s="1" t="s">
        <v>37</v>
      </c>
      <c r="E6" s="1" t="s">
        <v>38</v>
      </c>
      <c r="F6" s="1" t="s">
        <v>39</v>
      </c>
      <c r="G6" s="1" t="s">
        <v>40</v>
      </c>
      <c r="H6" s="1" t="s">
        <v>41</v>
      </c>
      <c r="I6" s="1" t="s">
        <v>42</v>
      </c>
      <c r="J6" s="1" t="s">
        <v>43</v>
      </c>
      <c r="K6" s="1" t="s">
        <v>44</v>
      </c>
    </row>
    <row r="7" spans="1:11" ht="34.049999999999997" customHeight="1" x14ac:dyDescent="0.3">
      <c r="A7" s="2">
        <v>1</v>
      </c>
      <c r="B7" s="3" t="s">
        <v>45</v>
      </c>
      <c r="C7" s="4" t="s">
        <v>46</v>
      </c>
      <c r="D7" s="2" t="s">
        <v>47</v>
      </c>
      <c r="E7" s="2" t="s">
        <v>48</v>
      </c>
      <c r="F7" s="2" t="s">
        <v>49</v>
      </c>
      <c r="G7" s="2"/>
      <c r="H7" s="2">
        <v>5</v>
      </c>
      <c r="I7" s="2">
        <v>5</v>
      </c>
      <c r="J7" s="5" t="s">
        <v>50</v>
      </c>
      <c r="K7" s="6" t="str">
        <f t="shared" ref="K7:K18" si="0">IF(OR(H7="",I7=""),"",IF(AND(I7&gt;=4,H7&lt;=2),"URGENTE",IF(I7*H7&gt;=16,"Cultivar",IF(I7&gt;=4,"Activar","Mantener"))))</f>
        <v>Cultivar</v>
      </c>
    </row>
    <row r="8" spans="1:11" ht="34.049999999999997" customHeight="1" x14ac:dyDescent="0.3">
      <c r="A8" s="7">
        <v>2</v>
      </c>
      <c r="B8" s="8" t="s">
        <v>51</v>
      </c>
      <c r="C8" s="9" t="s">
        <v>52</v>
      </c>
      <c r="D8" s="7" t="s">
        <v>47</v>
      </c>
      <c r="E8" s="7" t="s">
        <v>53</v>
      </c>
      <c r="F8" s="7" t="s">
        <v>54</v>
      </c>
      <c r="G8" s="7"/>
      <c r="H8" s="7">
        <v>4</v>
      </c>
      <c r="I8" s="7">
        <v>5</v>
      </c>
      <c r="J8" s="10" t="s">
        <v>55</v>
      </c>
      <c r="K8" s="6" t="str">
        <f t="shared" si="0"/>
        <v>Cultivar</v>
      </c>
    </row>
    <row r="9" spans="1:11" ht="34.049999999999997" customHeight="1" x14ac:dyDescent="0.3">
      <c r="A9" s="2">
        <v>3</v>
      </c>
      <c r="B9" s="3" t="s">
        <v>56</v>
      </c>
      <c r="C9" s="4" t="s">
        <v>57</v>
      </c>
      <c r="D9" s="2" t="s">
        <v>47</v>
      </c>
      <c r="E9" s="2" t="s">
        <v>58</v>
      </c>
      <c r="F9" s="2" t="s">
        <v>49</v>
      </c>
      <c r="G9" s="2"/>
      <c r="H9" s="2">
        <v>1</v>
      </c>
      <c r="I9" s="2">
        <v>5</v>
      </c>
      <c r="J9" s="5" t="s">
        <v>59</v>
      </c>
      <c r="K9" s="6" t="str">
        <f t="shared" si="0"/>
        <v>URGENTE</v>
      </c>
    </row>
    <row r="10" spans="1:11" ht="34.049999999999997" customHeight="1" x14ac:dyDescent="0.3">
      <c r="A10" s="7">
        <v>4</v>
      </c>
      <c r="B10" s="8" t="s">
        <v>60</v>
      </c>
      <c r="C10" s="9" t="s">
        <v>61</v>
      </c>
      <c r="D10" s="7" t="s">
        <v>47</v>
      </c>
      <c r="E10" s="7" t="s">
        <v>62</v>
      </c>
      <c r="F10" s="7" t="s">
        <v>49</v>
      </c>
      <c r="G10" s="7"/>
      <c r="H10" s="7">
        <v>3</v>
      </c>
      <c r="I10" s="7">
        <v>5</v>
      </c>
      <c r="J10" s="10" t="s">
        <v>63</v>
      </c>
      <c r="K10" s="6" t="str">
        <f t="shared" si="0"/>
        <v>Activar</v>
      </c>
    </row>
    <row r="11" spans="1:11" ht="34.049999999999997" customHeight="1" x14ac:dyDescent="0.3">
      <c r="A11" s="2">
        <v>5</v>
      </c>
      <c r="B11" s="3" t="s">
        <v>64</v>
      </c>
      <c r="C11" s="4" t="s">
        <v>65</v>
      </c>
      <c r="D11" s="2" t="s">
        <v>66</v>
      </c>
      <c r="E11" s="2" t="s">
        <v>67</v>
      </c>
      <c r="F11" s="2" t="s">
        <v>68</v>
      </c>
      <c r="G11" s="2"/>
      <c r="H11" s="2">
        <v>4</v>
      </c>
      <c r="I11" s="2">
        <v>5</v>
      </c>
      <c r="J11" s="5" t="s">
        <v>69</v>
      </c>
      <c r="K11" s="6" t="str">
        <f t="shared" si="0"/>
        <v>Cultivar</v>
      </c>
    </row>
    <row r="12" spans="1:11" ht="34.049999999999997" customHeight="1" x14ac:dyDescent="0.3">
      <c r="A12" s="7">
        <v>6</v>
      </c>
      <c r="B12" s="8" t="s">
        <v>70</v>
      </c>
      <c r="C12" s="9" t="s">
        <v>71</v>
      </c>
      <c r="D12" s="7" t="s">
        <v>66</v>
      </c>
      <c r="E12" s="7" t="s">
        <v>72</v>
      </c>
      <c r="F12" s="7" t="s">
        <v>73</v>
      </c>
      <c r="G12" s="7"/>
      <c r="H12" s="7">
        <v>3</v>
      </c>
      <c r="I12" s="7">
        <v>4</v>
      </c>
      <c r="J12" s="10" t="s">
        <v>74</v>
      </c>
      <c r="K12" s="6" t="str">
        <f t="shared" si="0"/>
        <v>Activar</v>
      </c>
    </row>
    <row r="13" spans="1:11" ht="34.049999999999997" customHeight="1" x14ac:dyDescent="0.3">
      <c r="A13" s="2">
        <v>7</v>
      </c>
      <c r="B13" s="3" t="s">
        <v>75</v>
      </c>
      <c r="C13" s="4" t="s">
        <v>76</v>
      </c>
      <c r="D13" s="2" t="s">
        <v>66</v>
      </c>
      <c r="E13" s="2" t="s">
        <v>77</v>
      </c>
      <c r="F13" s="2" t="s">
        <v>54</v>
      </c>
      <c r="G13" s="2"/>
      <c r="H13" s="2">
        <v>2</v>
      </c>
      <c r="I13" s="2">
        <v>5</v>
      </c>
      <c r="J13" s="5" t="s">
        <v>78</v>
      </c>
      <c r="K13" s="6" t="str">
        <f t="shared" si="0"/>
        <v>URGENTE</v>
      </c>
    </row>
    <row r="14" spans="1:11" ht="34.049999999999997" customHeight="1" x14ac:dyDescent="0.3">
      <c r="A14" s="7">
        <v>8</v>
      </c>
      <c r="B14" s="8" t="s">
        <v>79</v>
      </c>
      <c r="C14" s="9" t="s">
        <v>80</v>
      </c>
      <c r="D14" s="7" t="s">
        <v>66</v>
      </c>
      <c r="E14" s="7" t="s">
        <v>58</v>
      </c>
      <c r="F14" s="7" t="s">
        <v>81</v>
      </c>
      <c r="G14" s="7"/>
      <c r="H14" s="7">
        <v>1</v>
      </c>
      <c r="I14" s="7">
        <v>4</v>
      </c>
      <c r="J14" s="10" t="s">
        <v>82</v>
      </c>
      <c r="K14" s="6" t="str">
        <f t="shared" si="0"/>
        <v>URGENTE</v>
      </c>
    </row>
    <row r="15" spans="1:11" ht="34.049999999999997" customHeight="1" x14ac:dyDescent="0.3">
      <c r="A15" s="2">
        <v>9</v>
      </c>
      <c r="B15" s="3" t="s">
        <v>83</v>
      </c>
      <c r="C15" s="4" t="s">
        <v>84</v>
      </c>
      <c r="D15" s="2" t="s">
        <v>66</v>
      </c>
      <c r="E15" s="2" t="s">
        <v>85</v>
      </c>
      <c r="F15" s="2" t="s">
        <v>86</v>
      </c>
      <c r="G15" s="2"/>
      <c r="H15" s="2">
        <v>4</v>
      </c>
      <c r="I15" s="2">
        <v>3</v>
      </c>
      <c r="J15" s="5" t="s">
        <v>87</v>
      </c>
      <c r="K15" s="6" t="str">
        <f t="shared" si="0"/>
        <v>Mantener</v>
      </c>
    </row>
    <row r="16" spans="1:11" ht="34.049999999999997" customHeight="1" x14ac:dyDescent="0.3">
      <c r="A16" s="7">
        <v>10</v>
      </c>
      <c r="B16" s="8" t="s">
        <v>88</v>
      </c>
      <c r="C16" s="9" t="s">
        <v>89</v>
      </c>
      <c r="D16" s="7" t="s">
        <v>66</v>
      </c>
      <c r="E16" s="7" t="s">
        <v>90</v>
      </c>
      <c r="F16" s="7" t="s">
        <v>91</v>
      </c>
      <c r="G16" s="7"/>
      <c r="H16" s="7">
        <v>5</v>
      </c>
      <c r="I16" s="7">
        <v>3</v>
      </c>
      <c r="J16" s="10" t="s">
        <v>92</v>
      </c>
      <c r="K16" s="6" t="str">
        <f t="shared" si="0"/>
        <v>Mantener</v>
      </c>
    </row>
    <row r="17" spans="1:11" ht="34.049999999999997" customHeight="1" x14ac:dyDescent="0.3">
      <c r="A17" s="2">
        <v>11</v>
      </c>
      <c r="B17" s="3" t="s">
        <v>93</v>
      </c>
      <c r="C17" s="4" t="s">
        <v>94</v>
      </c>
      <c r="D17" s="2" t="s">
        <v>95</v>
      </c>
      <c r="E17" s="2" t="s">
        <v>96</v>
      </c>
      <c r="F17" s="2" t="s">
        <v>68</v>
      </c>
      <c r="G17" s="2"/>
      <c r="H17" s="2">
        <v>1</v>
      </c>
      <c r="I17" s="2">
        <v>4</v>
      </c>
      <c r="J17" s="5" t="s">
        <v>97</v>
      </c>
      <c r="K17" s="6" t="str">
        <f t="shared" si="0"/>
        <v>URGENTE</v>
      </c>
    </row>
    <row r="18" spans="1:11" ht="34.049999999999997" customHeight="1" x14ac:dyDescent="0.3">
      <c r="A18" s="7">
        <v>12</v>
      </c>
      <c r="B18" s="8" t="s">
        <v>98</v>
      </c>
      <c r="C18" s="9" t="s">
        <v>99</v>
      </c>
      <c r="D18" s="7" t="s">
        <v>95</v>
      </c>
      <c r="E18" s="7" t="s">
        <v>100</v>
      </c>
      <c r="F18" s="7" t="s">
        <v>54</v>
      </c>
      <c r="G18" s="7"/>
      <c r="H18" s="7">
        <v>3</v>
      </c>
      <c r="I18" s="7">
        <v>3</v>
      </c>
      <c r="J18" s="10" t="s">
        <v>101</v>
      </c>
      <c r="K18" s="6" t="str">
        <f t="shared" si="0"/>
        <v>Mantener</v>
      </c>
    </row>
    <row r="20" spans="1:11" ht="22.05" customHeight="1" x14ac:dyDescent="0.3">
      <c r="A20" s="25" t="s">
        <v>102</v>
      </c>
      <c r="B20" s="26"/>
      <c r="C20" s="26"/>
      <c r="D20" s="26"/>
      <c r="E20" s="26"/>
      <c r="F20" s="26"/>
      <c r="G20" s="26"/>
      <c r="H20" s="26"/>
      <c r="I20" s="26"/>
      <c r="J20" s="26"/>
      <c r="K20" s="26"/>
    </row>
    <row r="21" spans="1:11" ht="25.95" customHeight="1" x14ac:dyDescent="0.3">
      <c r="A21" s="42" t="s">
        <v>103</v>
      </c>
      <c r="B21" s="41"/>
      <c r="C21" s="42" t="s">
        <v>104</v>
      </c>
      <c r="D21" s="41"/>
      <c r="E21" s="42" t="s">
        <v>105</v>
      </c>
      <c r="F21" s="41"/>
      <c r="G21" s="42" t="s">
        <v>106</v>
      </c>
      <c r="H21" s="41"/>
      <c r="I21" s="42" t="s">
        <v>107</v>
      </c>
      <c r="J21" s="41"/>
      <c r="K21" s="41"/>
    </row>
    <row r="22" spans="1:11" ht="30" customHeight="1" x14ac:dyDescent="0.3">
      <c r="A22" s="40">
        <f>COUNTIF(D7:D18,"A*")</f>
        <v>4</v>
      </c>
      <c r="B22" s="41"/>
      <c r="C22" s="40">
        <f>COUNTIF(D7:D18,"B*")</f>
        <v>6</v>
      </c>
      <c r="D22" s="41"/>
      <c r="E22" s="40">
        <f>COUNTIF(K7:K18,"URGENTE")</f>
        <v>4</v>
      </c>
      <c r="F22" s="41"/>
      <c r="G22" s="40">
        <f>IFERROR(ROUND(AVERAGE(H7:H18),2),0)</f>
        <v>3</v>
      </c>
      <c r="H22" s="41"/>
      <c r="I22" s="40">
        <f>COUNTBLANK(J7:J18)</f>
        <v>0</v>
      </c>
      <c r="J22" s="41"/>
      <c r="K22" s="41"/>
    </row>
    <row r="24" spans="1:11" ht="19.95" customHeight="1" x14ac:dyDescent="0.3">
      <c r="A24" s="44" t="s">
        <v>108</v>
      </c>
      <c r="B24" s="45"/>
      <c r="C24" s="45"/>
      <c r="D24" s="45"/>
      <c r="E24" s="45"/>
      <c r="F24" s="45"/>
      <c r="G24" s="45"/>
      <c r="H24" s="45"/>
      <c r="I24" s="45"/>
      <c r="J24" s="45"/>
      <c r="K24" s="46"/>
    </row>
    <row r="25" spans="1:11" ht="76.05" customHeight="1" x14ac:dyDescent="0.3">
      <c r="A25" s="37" t="str">
        <f>IF(COUNT(H7:H18)=0,"Completa la tabla para ver el diagnóstico.",IF(COUNTIF(D7:D18,"B*")&lt;3,"Tienes muy pocos multiplicadores. Es el error más caro del networking profesional: dedicas la energía a que te vean muchos (círculo C) y a vender a unos pocos (círculo A), pero descuidas a quienes podrían presentarte a veinte decisores de "&amp;"una sola vez. Suma al menos 3 multiplicadores este trimestre.",IF(COUNTIF(K7:K18,"URGENTE")&gt;=3,"Tienes varios contactos de alto valor con un vínculo todavía débil. Son tu mayor oportunidad inmediata: no necesitas contactos nuevos, necesitas profundizar los que ya tienes. Empieza por los marcados como URGENTE, uno por semana, con la "&amp;"acción concreta que ya escribiste.","Tu red está equilibrada entre los tres círculos. Ahora el foco es la constancia: define un ritmo fijo de contacto (por ejemplo, 3 conversaciones de valor por semana) y protégelo en la agenda como protegerías una reunión con un cliente.")))</f>
        <v>Tienes varios contactos de alto valor con un vínculo todavía débil. Son tu mayor oportunidad inmediata: no necesitas contactos nuevos, necesitas profundizar los que ya tienes. Empieza por los marcados como URGENTE, uno por semana, con la acción concreta que ya escribiste.</v>
      </c>
      <c r="B25" s="38"/>
      <c r="C25" s="38"/>
      <c r="D25" s="38"/>
      <c r="E25" s="38"/>
      <c r="F25" s="38"/>
      <c r="G25" s="38"/>
      <c r="H25" s="38"/>
      <c r="I25" s="38"/>
      <c r="J25" s="38"/>
      <c r="K25" s="39"/>
    </row>
    <row r="27" spans="1:11" ht="22.05" customHeight="1" x14ac:dyDescent="0.3">
      <c r="A27" s="34" t="str">
        <f>HYPERLINK("04_Plan_Estrategico_Contenidos_y_Thought_Leadership.xlsx","◀ Paso 4: Contenidos")</f>
        <v>◀ Paso 4: Contenidos</v>
      </c>
      <c r="B27" s="35"/>
      <c r="C27" s="35"/>
      <c r="D27" s="27" t="s">
        <v>29</v>
      </c>
      <c r="E27" s="28"/>
      <c r="F27" s="28"/>
      <c r="G27" s="34" t="str">
        <f>HYPERLINK("06_Dashboard_Integral_Huella_y_Metricas_KPI.xlsx","Paso siguiente: Métricas ▶")</f>
        <v>Paso siguiente: Métricas ▶</v>
      </c>
      <c r="H27" s="35"/>
      <c r="I27" s="35"/>
      <c r="J27" s="35"/>
      <c r="K27" s="35"/>
    </row>
  </sheetData>
  <mergeCells count="21">
    <mergeCell ref="D27:F27"/>
    <mergeCell ref="I22:K22"/>
    <mergeCell ref="A24:K24"/>
    <mergeCell ref="A27:C27"/>
    <mergeCell ref="G27:K27"/>
    <mergeCell ref="A1:K1"/>
    <mergeCell ref="A25:K25"/>
    <mergeCell ref="C22:D22"/>
    <mergeCell ref="A21:B21"/>
    <mergeCell ref="C21:D21"/>
    <mergeCell ref="A3:K3"/>
    <mergeCell ref="A2:K2"/>
    <mergeCell ref="A5:K5"/>
    <mergeCell ref="A22:B22"/>
    <mergeCell ref="A4:K4"/>
    <mergeCell ref="A20:K20"/>
    <mergeCell ref="E22:F22"/>
    <mergeCell ref="G22:H22"/>
    <mergeCell ref="E21:F21"/>
    <mergeCell ref="G21:H21"/>
    <mergeCell ref="I21:K21"/>
  </mergeCells>
  <conditionalFormatting sqref="K7:K18">
    <cfRule type="cellIs" dxfId="10" priority="1" operator="equal">
      <formula>"URGENTE"</formula>
    </cfRule>
    <cfRule type="cellIs" dxfId="9" priority="2" operator="equal">
      <formula>"Activar"</formula>
    </cfRule>
    <cfRule type="cellIs" dxfId="8" priority="3" operator="equal">
      <formula>"Cultivar"</formula>
    </cfRule>
    <cfRule type="cellIs" dxfId="7" priority="4" operator="equal">
      <formula>"Mantener"</formula>
    </cfRule>
  </conditionalFormatting>
  <conditionalFormatting sqref="D7:D18">
    <cfRule type="cellIs" dxfId="6" priority="5" operator="equal">
      <formula>"A · Decisor directo"</formula>
    </cfRule>
    <cfRule type="cellIs" dxfId="5" priority="6" operator="equal">
      <formula>"B · Multiplicador"</formula>
    </cfRule>
    <cfRule type="cellIs" dxfId="4" priority="7" operator="equal">
      <formula>"C · Comunidad"</formula>
    </cfRule>
  </conditionalFormatting>
  <dataValidations count="3">
    <dataValidation type="list" allowBlank="1" errorTitle="Valor no válido" error="Elige una opción de la lista desplegable." promptTitle="Selecciona" prompt="Haz clic en la flecha y elige una opción." sqref="D7:D18" xr:uid="{00000000-0002-0000-0100-000000000000}">
      <formula1>"A · Decisor directo,B · Multiplicador,C · Comunidad"</formula1>
    </dataValidation>
    <dataValidation type="list" allowBlank="1" errorTitle="Valor no válido" error="Elige una opción de la lista desplegable." promptTitle="Selecciona" prompt="Haz clic en la flecha y elige una opción." sqref="F7:F18" xr:uid="{00000000-0002-0000-0100-000001000000}">
      <formula1>"Contrato directo,Referido calificado,Acceso a su red,Conocimiento o mentoría,Credibilidad o aval,Visibilidad en su audiencia,Colaboración en proyecto"</formula1>
    </dataValidation>
    <dataValidation type="whole" allowBlank="1" errorTitle="Fuera de rango" error="Escribe un número dentro del rango permitido." promptTitle="Rango permitido" prompt="Escribe un número entre 1 y 5." sqref="H7:I18" xr:uid="{00000000-0002-0000-0100-000002000000}">
      <formula1>1</formula1>
      <formula2>5</formula2>
    </dataValidation>
  </dataValidations>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&amp;K94A3B8MARCA-05-NETW&amp;R&amp;8 &amp;K475569Página &amp;P de &amp;N</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7"/>
  <sheetViews>
    <sheetView view="pageLayout" showGridLines="0" workbookViewId="0">
      <pane xSplit="1" ySplit="6" topLeftCell="B7" activePane="bottomRight" state="frozen"/>
      <selection pane="topRight"/>
      <selection pane="bottomLeft"/>
      <selection pane="bottomRight"/>
    </sheetView>
  </sheetViews>
  <sheetFormatPr baseColWidth="10" defaultColWidth="8.88671875" defaultRowHeight="14.4" x14ac:dyDescent="0.3"/>
  <cols>
    <col min="1" max="1" width="20" customWidth="1"/>
    <col min="2" max="2" width="30" customWidth="1"/>
    <col min="3" max="3" width="56" customWidth="1"/>
    <col min="4" max="4" width="24" customWidth="1"/>
    <col min="5" max="6" width="14" customWidth="1"/>
    <col min="7" max="7" width="17" customWidth="1"/>
    <col min="8" max="8" width="11" customWidth="1"/>
    <col min="9" max="9" width="44" customWidth="1"/>
  </cols>
  <sheetData>
    <row r="1" spans="1:9" ht="30" customHeight="1" x14ac:dyDescent="0.3">
      <c r="A1" s="23" t="s">
        <v>0</v>
      </c>
      <c r="B1" s="24"/>
      <c r="C1" s="24"/>
      <c r="D1" s="24"/>
      <c r="E1" s="24"/>
      <c r="F1" s="24"/>
      <c r="G1" s="24"/>
      <c r="H1" s="24"/>
      <c r="I1" s="24"/>
    </row>
    <row r="2" spans="1:9" ht="24" customHeight="1" x14ac:dyDescent="0.3">
      <c r="A2" s="33" t="s">
        <v>109</v>
      </c>
      <c r="B2" s="24"/>
      <c r="C2" s="24"/>
      <c r="D2" s="24"/>
      <c r="E2" s="24"/>
      <c r="F2" s="24"/>
      <c r="G2" s="24"/>
      <c r="H2" s="24"/>
      <c r="I2" s="24"/>
    </row>
    <row r="3" spans="1:9" ht="31.95" customHeight="1" x14ac:dyDescent="0.3">
      <c r="A3" s="32" t="s">
        <v>110</v>
      </c>
      <c r="B3" s="24"/>
      <c r="C3" s="24"/>
      <c r="D3" s="24"/>
      <c r="E3" s="24"/>
      <c r="F3" s="24"/>
      <c r="G3" s="24"/>
      <c r="H3" s="24"/>
      <c r="I3" s="24"/>
    </row>
    <row r="4" spans="1:9" ht="16.95" customHeight="1" x14ac:dyDescent="0.3">
      <c r="A4" s="36" t="s">
        <v>111</v>
      </c>
      <c r="B4" s="24"/>
      <c r="C4" s="24"/>
      <c r="D4" s="24"/>
      <c r="E4" s="24"/>
      <c r="F4" s="24"/>
      <c r="G4" s="24"/>
      <c r="H4" s="24"/>
      <c r="I4" s="24"/>
    </row>
    <row r="5" spans="1:9" ht="16.05" customHeight="1" x14ac:dyDescent="0.3">
      <c r="A5" s="43" t="s">
        <v>33</v>
      </c>
      <c r="B5" s="26"/>
      <c r="C5" s="26"/>
      <c r="D5" s="26"/>
      <c r="E5" s="26"/>
      <c r="F5" s="26"/>
      <c r="G5" s="26"/>
      <c r="H5" s="26"/>
      <c r="I5" s="26"/>
    </row>
    <row r="6" spans="1:9" ht="36" customHeight="1" x14ac:dyDescent="0.3">
      <c r="A6" s="1" t="s">
        <v>112</v>
      </c>
      <c r="B6" s="1" t="s">
        <v>113</v>
      </c>
      <c r="C6" s="1" t="s">
        <v>114</v>
      </c>
      <c r="D6" s="1" t="s">
        <v>115</v>
      </c>
      <c r="E6" s="1" t="s">
        <v>116</v>
      </c>
      <c r="F6" s="1" t="s">
        <v>117</v>
      </c>
      <c r="G6" s="1" t="s">
        <v>118</v>
      </c>
      <c r="H6" s="1" t="s">
        <v>119</v>
      </c>
      <c r="I6" s="1" t="s">
        <v>120</v>
      </c>
    </row>
    <row r="7" spans="1:9" ht="54" customHeight="1" x14ac:dyDescent="0.3">
      <c r="A7" s="11" t="s">
        <v>121</v>
      </c>
      <c r="B7" s="3" t="s">
        <v>122</v>
      </c>
      <c r="C7" s="4" t="s">
        <v>123</v>
      </c>
      <c r="D7" s="2" t="s">
        <v>124</v>
      </c>
      <c r="E7" s="12">
        <v>0</v>
      </c>
      <c r="F7" s="2">
        <v>200</v>
      </c>
      <c r="G7" s="13">
        <f>E7*F7</f>
        <v>0</v>
      </c>
      <c r="H7" s="14">
        <f>IFERROR(G7/SUM($G$7:$G$11),0)</f>
        <v>0</v>
      </c>
      <c r="I7" s="15" t="s">
        <v>125</v>
      </c>
    </row>
    <row r="8" spans="1:9" ht="54" customHeight="1" x14ac:dyDescent="0.3">
      <c r="A8" s="16" t="s">
        <v>126</v>
      </c>
      <c r="B8" s="8" t="s">
        <v>127</v>
      </c>
      <c r="C8" s="9" t="s">
        <v>128</v>
      </c>
      <c r="D8" s="7" t="s">
        <v>129</v>
      </c>
      <c r="E8" s="17">
        <v>450</v>
      </c>
      <c r="F8" s="7">
        <v>12</v>
      </c>
      <c r="G8" s="13">
        <f>E8*F8</f>
        <v>5400</v>
      </c>
      <c r="H8" s="14">
        <f>IFERROR(G8/SUM($G$7:$G$11),0)</f>
        <v>2.5304592314901592E-2</v>
      </c>
      <c r="I8" s="18" t="s">
        <v>130</v>
      </c>
    </row>
    <row r="9" spans="1:9" ht="54" customHeight="1" x14ac:dyDescent="0.3">
      <c r="A9" s="11" t="s">
        <v>131</v>
      </c>
      <c r="B9" s="3" t="s">
        <v>132</v>
      </c>
      <c r="C9" s="4" t="s">
        <v>133</v>
      </c>
      <c r="D9" s="2" t="s">
        <v>134</v>
      </c>
      <c r="E9" s="12">
        <v>9500</v>
      </c>
      <c r="F9" s="2">
        <v>8</v>
      </c>
      <c r="G9" s="13">
        <f>E9*F9</f>
        <v>76000</v>
      </c>
      <c r="H9" s="14">
        <f>IFERROR(G9/SUM($G$7:$G$11),0)</f>
        <v>0.35613870665417058</v>
      </c>
      <c r="I9" s="15" t="s">
        <v>135</v>
      </c>
    </row>
    <row r="10" spans="1:9" ht="54" customHeight="1" x14ac:dyDescent="0.3">
      <c r="A10" s="16" t="s">
        <v>136</v>
      </c>
      <c r="B10" s="8" t="s">
        <v>137</v>
      </c>
      <c r="C10" s="9" t="s">
        <v>138</v>
      </c>
      <c r="D10" s="7" t="s">
        <v>139</v>
      </c>
      <c r="E10" s="17">
        <v>28000</v>
      </c>
      <c r="F10" s="7">
        <v>3</v>
      </c>
      <c r="G10" s="13">
        <f>E10*F10</f>
        <v>84000</v>
      </c>
      <c r="H10" s="14">
        <f>IFERROR(G10/SUM($G$7:$G$11),0)</f>
        <v>0.39362699156513592</v>
      </c>
      <c r="I10" s="18" t="s">
        <v>140</v>
      </c>
    </row>
    <row r="11" spans="1:9" ht="54" customHeight="1" x14ac:dyDescent="0.3">
      <c r="A11" s="11" t="s">
        <v>141</v>
      </c>
      <c r="B11" s="3" t="s">
        <v>142</v>
      </c>
      <c r="C11" s="4" t="s">
        <v>143</v>
      </c>
      <c r="D11" s="2" t="s">
        <v>144</v>
      </c>
      <c r="E11" s="12">
        <v>24000</v>
      </c>
      <c r="F11" s="2">
        <v>2</v>
      </c>
      <c r="G11" s="13">
        <f>E11*F11</f>
        <v>48000</v>
      </c>
      <c r="H11" s="14">
        <f>IFERROR(G11/SUM($G$7:$G$11),0)</f>
        <v>0.22492970946579194</v>
      </c>
      <c r="I11" s="15" t="s">
        <v>145</v>
      </c>
    </row>
    <row r="12" spans="1:9" ht="25.95" customHeight="1" x14ac:dyDescent="0.3">
      <c r="A12" s="49" t="s">
        <v>146</v>
      </c>
      <c r="B12" s="41"/>
      <c r="C12" s="41"/>
      <c r="D12" s="41"/>
      <c r="E12" s="47" t="str">
        <f>SUM(F8:F11)&amp;" clientes de pago"</f>
        <v>25 clientes de pago</v>
      </c>
      <c r="F12" s="41"/>
      <c r="G12" s="19">
        <f>SUM(G7:G11)</f>
        <v>213400</v>
      </c>
      <c r="H12" s="48" t="s">
        <v>147</v>
      </c>
      <c r="I12" s="41"/>
    </row>
    <row r="14" spans="1:9" ht="19.95" customHeight="1" x14ac:dyDescent="0.3">
      <c r="A14" s="44" t="s">
        <v>148</v>
      </c>
      <c r="B14" s="45"/>
      <c r="C14" s="45"/>
      <c r="D14" s="45"/>
      <c r="E14" s="45"/>
      <c r="F14" s="45"/>
      <c r="G14" s="45"/>
      <c r="H14" s="45"/>
      <c r="I14" s="46"/>
    </row>
    <row r="15" spans="1:9" ht="76.05" customHeight="1" x14ac:dyDescent="0.3">
      <c r="A15" s="37" t="str">
        <f>IF(SUM(G7:G11)=0,"Completa precios y cantidades para ver el diagnóstico.","Ingreso proyectado: $"&amp;TEXT(SUM(G7:G11),"#,##0")&amp;" al año con "&amp;SUM(F7:F11)&amp;" clientes.   "&amp;IF(MAX(H7:H11)&gt;=0.6,"ALERTA DE CONCENTRACIÓN: más del 60% de tu ingreso depende de un solo nivel de la escalera. Si ese nivel deja de venderse, tu año se cae completo. Refuerza el nivel inmediatamente inferior para alimentarlo y el superior para retener a "&amp;"quien ya confía en ti.","Cartera bien distribuida: ningún nivel concentra más del 60% de tu ingreso proyectado. Ahora asegúrate de que exista un camino explícito entre un nivel y el siguiente: al terminar cada entrega, el cliente debe saber cuál es el paso natural "&amp;"que sigue contigo."))</f>
        <v>Ingreso proyectado: $213,400 al año con 225 clientes.   Cartera bien distribuida: ningún nivel concentra más del 60% de tu ingreso proyectado. Ahora asegúrate de que exista un camino explícito entre un nivel y el siguiente: al terminar cada entrega, el cliente debe saber cuál es el paso natural que sigue contigo.</v>
      </c>
      <c r="B15" s="38"/>
      <c r="C15" s="38"/>
      <c r="D15" s="38"/>
      <c r="E15" s="38"/>
      <c r="F15" s="38"/>
      <c r="G15" s="38"/>
      <c r="H15" s="38"/>
      <c r="I15" s="39"/>
    </row>
    <row r="17" spans="1:9" ht="22.05" customHeight="1" x14ac:dyDescent="0.3">
      <c r="A17" s="34" t="str">
        <f>HYPERLINK("04_Plan_Estrategico_Contenidos_y_Thought_Leadership.xlsx","◀ Paso 4: Contenidos")</f>
        <v>◀ Paso 4: Contenidos</v>
      </c>
      <c r="B17" s="35"/>
      <c r="C17" s="35"/>
      <c r="D17" s="27" t="s">
        <v>29</v>
      </c>
      <c r="E17" s="28"/>
      <c r="F17" s="28"/>
      <c r="G17" s="34" t="str">
        <f>HYPERLINK("06_Dashboard_Integral_Huella_y_Metricas_KPI.xlsx","Paso siguiente: Métricas ▶")</f>
        <v>Paso siguiente: Métricas ▶</v>
      </c>
      <c r="H17" s="35"/>
      <c r="I17" s="35"/>
    </row>
  </sheetData>
  <mergeCells count="13">
    <mergeCell ref="A1:I1"/>
    <mergeCell ref="A17:C17"/>
    <mergeCell ref="D17:F17"/>
    <mergeCell ref="A3:I3"/>
    <mergeCell ref="G17:I17"/>
    <mergeCell ref="A4:I4"/>
    <mergeCell ref="A15:I15"/>
    <mergeCell ref="E12:F12"/>
    <mergeCell ref="H12:I12"/>
    <mergeCell ref="A2:I2"/>
    <mergeCell ref="A5:I5"/>
    <mergeCell ref="A12:D12"/>
    <mergeCell ref="A14:I14"/>
  </mergeCells>
  <conditionalFormatting sqref="H7:H11">
    <cfRule type="colorScale" priority="1">
      <colorScale>
        <cfvo type="min"/>
        <cfvo type="max"/>
        <color rgb="FFF5F3FF"/>
        <color rgb="FFEDE9FE"/>
      </colorScale>
    </cfRule>
  </conditionalFormatting>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&amp;K94A3B8MARCA-05-NETW&amp;R&amp;8 &amp;K475569Página &amp;P de &amp;N</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4"/>
  <sheetViews>
    <sheetView view="pageLayout" showGridLines="0" workbookViewId="0">
      <pane xSplit="2" ySplit="6" topLeftCell="C7" activePane="bottomRight" state="frozen"/>
      <selection pane="topRight"/>
      <selection pane="bottomLeft"/>
      <selection pane="bottomRight"/>
    </sheetView>
  </sheetViews>
  <sheetFormatPr baseColWidth="10" defaultColWidth="8.88671875" defaultRowHeight="14.4" x14ac:dyDescent="0.3"/>
  <cols>
    <col min="1" max="1" width="4" customWidth="1"/>
    <col min="2" max="3" width="26" customWidth="1"/>
    <col min="4" max="4" width="20" customWidth="1"/>
    <col min="5" max="6" width="15" customWidth="1"/>
    <col min="7" max="7" width="17" customWidth="1"/>
    <col min="8" max="8" width="26" customWidth="1"/>
    <col min="9" max="9" width="38" customWidth="1"/>
  </cols>
  <sheetData>
    <row r="1" spans="1:9" ht="30" customHeight="1" x14ac:dyDescent="0.3">
      <c r="A1" s="23" t="s">
        <v>0</v>
      </c>
      <c r="B1" s="24"/>
      <c r="C1" s="24"/>
      <c r="D1" s="24"/>
      <c r="E1" s="24"/>
      <c r="F1" s="24"/>
      <c r="G1" s="24"/>
      <c r="H1" s="24"/>
      <c r="I1" s="24"/>
    </row>
    <row r="2" spans="1:9" ht="24" customHeight="1" x14ac:dyDescent="0.3">
      <c r="A2" s="33" t="s">
        <v>149</v>
      </c>
      <c r="B2" s="24"/>
      <c r="C2" s="24"/>
      <c r="D2" s="24"/>
      <c r="E2" s="24"/>
      <c r="F2" s="24"/>
      <c r="G2" s="24"/>
      <c r="H2" s="24"/>
      <c r="I2" s="24"/>
    </row>
    <row r="3" spans="1:9" ht="31.95" customHeight="1" x14ac:dyDescent="0.3">
      <c r="A3" s="32" t="s">
        <v>150</v>
      </c>
      <c r="B3" s="24"/>
      <c r="C3" s="24"/>
      <c r="D3" s="24"/>
      <c r="E3" s="24"/>
      <c r="F3" s="24"/>
      <c r="G3" s="24"/>
      <c r="H3" s="24"/>
      <c r="I3" s="24"/>
    </row>
    <row r="4" spans="1:9" ht="16.95" customHeight="1" x14ac:dyDescent="0.3">
      <c r="A4" s="36" t="s">
        <v>151</v>
      </c>
      <c r="B4" s="24"/>
      <c r="C4" s="24"/>
      <c r="D4" s="24"/>
      <c r="E4" s="24"/>
      <c r="F4" s="24"/>
      <c r="G4" s="24"/>
      <c r="H4" s="24"/>
      <c r="I4" s="24"/>
    </row>
    <row r="5" spans="1:9" ht="16.05" customHeight="1" x14ac:dyDescent="0.3">
      <c r="A5" s="43" t="s">
        <v>33</v>
      </c>
      <c r="B5" s="26"/>
      <c r="C5" s="26"/>
      <c r="D5" s="26"/>
      <c r="E5" s="26"/>
      <c r="F5" s="26"/>
      <c r="G5" s="26"/>
      <c r="H5" s="26"/>
      <c r="I5" s="26"/>
    </row>
    <row r="6" spans="1:9" ht="36" customHeight="1" x14ac:dyDescent="0.3">
      <c r="A6" s="1" t="s">
        <v>34</v>
      </c>
      <c r="B6" s="1" t="s">
        <v>152</v>
      </c>
      <c r="C6" s="1" t="s">
        <v>153</v>
      </c>
      <c r="D6" s="1" t="s">
        <v>154</v>
      </c>
      <c r="E6" s="1" t="s">
        <v>155</v>
      </c>
      <c r="F6" s="1" t="s">
        <v>156</v>
      </c>
      <c r="G6" s="1" t="s">
        <v>157</v>
      </c>
      <c r="H6" s="1" t="s">
        <v>158</v>
      </c>
      <c r="I6" s="1" t="s">
        <v>159</v>
      </c>
    </row>
    <row r="7" spans="1:9" ht="28.05" customHeight="1" x14ac:dyDescent="0.3">
      <c r="A7" s="2">
        <v>1</v>
      </c>
      <c r="B7" s="3" t="s">
        <v>160</v>
      </c>
      <c r="C7" s="2" t="s">
        <v>136</v>
      </c>
      <c r="D7" s="2" t="s">
        <v>48</v>
      </c>
      <c r="E7" s="12">
        <v>28000</v>
      </c>
      <c r="F7" s="20">
        <v>0.8</v>
      </c>
      <c r="G7" s="13">
        <f t="shared" ref="G7:G18" si="0">E7*F7</f>
        <v>22400</v>
      </c>
      <c r="H7" s="2" t="s">
        <v>161</v>
      </c>
      <c r="I7" s="21" t="str">
        <f t="shared" ref="I7:I18" si="1">IF(H7="","← Falta la etapa",IF(H7="5. Cerrado ganado","Ganado. Pide testimonio y referido en los primeros 30 días.",IF(H7="6. Cerrado perdido","Perdido. Pregunta por qué: esa respuesta vale más que la propuesta.",IF(H7="4. Negociación","Define fecha límite de decisión. Sin fecha, se enfría.",IF(H7="3. Propuesta enviada","Haz seguimiento a los 5 días hábiles. No esperes más.",IF(H7="2. Conversación exploratoria","Envía la propuesta esta semana o descártala.","Consigue la reunión exploratoria. Sin conversación no hay negocio."))))))</f>
        <v>Define fecha límite de decisión. Sin fecha, se enfría.</v>
      </c>
    </row>
    <row r="8" spans="1:9" ht="28.05" customHeight="1" x14ac:dyDescent="0.3">
      <c r="A8" s="7">
        <v>2</v>
      </c>
      <c r="B8" s="8" t="s">
        <v>162</v>
      </c>
      <c r="C8" s="7" t="s">
        <v>131</v>
      </c>
      <c r="D8" s="7" t="s">
        <v>163</v>
      </c>
      <c r="E8" s="17">
        <v>9500</v>
      </c>
      <c r="F8" s="22">
        <v>0.6</v>
      </c>
      <c r="G8" s="13">
        <f t="shared" si="0"/>
        <v>5700</v>
      </c>
      <c r="H8" s="7" t="s">
        <v>164</v>
      </c>
      <c r="I8" s="21" t="str">
        <f t="shared" si="1"/>
        <v>Haz seguimiento a los 5 días hábiles. No esperes más.</v>
      </c>
    </row>
    <row r="9" spans="1:9" ht="28.05" customHeight="1" x14ac:dyDescent="0.3">
      <c r="A9" s="2">
        <v>3</v>
      </c>
      <c r="B9" s="3" t="s">
        <v>165</v>
      </c>
      <c r="C9" s="2" t="s">
        <v>126</v>
      </c>
      <c r="D9" s="2" t="s">
        <v>166</v>
      </c>
      <c r="E9" s="12">
        <v>450</v>
      </c>
      <c r="F9" s="20">
        <v>0.9</v>
      </c>
      <c r="G9" s="13">
        <f t="shared" si="0"/>
        <v>405</v>
      </c>
      <c r="H9" s="2" t="s">
        <v>161</v>
      </c>
      <c r="I9" s="21" t="str">
        <f t="shared" si="1"/>
        <v>Define fecha límite de decisión. Sin fecha, se enfría.</v>
      </c>
    </row>
    <row r="10" spans="1:9" ht="28.05" customHeight="1" x14ac:dyDescent="0.3">
      <c r="A10" s="7">
        <v>4</v>
      </c>
      <c r="B10" s="8" t="s">
        <v>167</v>
      </c>
      <c r="C10" s="7" t="s">
        <v>131</v>
      </c>
      <c r="D10" s="7" t="s">
        <v>168</v>
      </c>
      <c r="E10" s="17">
        <v>9500</v>
      </c>
      <c r="F10" s="22">
        <v>0.2</v>
      </c>
      <c r="G10" s="13">
        <f t="shared" si="0"/>
        <v>1900</v>
      </c>
      <c r="H10" s="7" t="s">
        <v>169</v>
      </c>
      <c r="I10" s="21" t="str">
        <f t="shared" si="1"/>
        <v>Envía la propuesta esta semana o descártala.</v>
      </c>
    </row>
    <row r="11" spans="1:9" ht="28.05" customHeight="1" x14ac:dyDescent="0.3">
      <c r="A11" s="2">
        <v>5</v>
      </c>
      <c r="B11" s="3" t="s">
        <v>170</v>
      </c>
      <c r="C11" s="2" t="s">
        <v>131</v>
      </c>
      <c r="D11" s="2" t="s">
        <v>163</v>
      </c>
      <c r="E11" s="12">
        <v>9500</v>
      </c>
      <c r="F11" s="20">
        <v>0.4</v>
      </c>
      <c r="G11" s="13">
        <f t="shared" si="0"/>
        <v>3800</v>
      </c>
      <c r="H11" s="2" t="s">
        <v>164</v>
      </c>
      <c r="I11" s="21" t="str">
        <f t="shared" si="1"/>
        <v>Haz seguimiento a los 5 días hábiles. No esperes más.</v>
      </c>
    </row>
    <row r="12" spans="1:9" ht="28.05" customHeight="1" x14ac:dyDescent="0.3">
      <c r="A12" s="7">
        <v>6</v>
      </c>
      <c r="B12" s="8" t="s">
        <v>171</v>
      </c>
      <c r="C12" s="7" t="s">
        <v>141</v>
      </c>
      <c r="D12" s="7" t="s">
        <v>172</v>
      </c>
      <c r="E12" s="17">
        <v>24000</v>
      </c>
      <c r="F12" s="22">
        <v>0.3</v>
      </c>
      <c r="G12" s="13">
        <f t="shared" si="0"/>
        <v>7200</v>
      </c>
      <c r="H12" s="7" t="s">
        <v>169</v>
      </c>
      <c r="I12" s="21" t="str">
        <f t="shared" si="1"/>
        <v>Envía la propuesta esta semana o descártala.</v>
      </c>
    </row>
    <row r="13" spans="1:9" ht="28.05" customHeight="1" x14ac:dyDescent="0.3">
      <c r="A13" s="2">
        <v>7</v>
      </c>
      <c r="B13" s="3" t="s">
        <v>173</v>
      </c>
      <c r="C13" s="2" t="s">
        <v>126</v>
      </c>
      <c r="D13" s="2" t="s">
        <v>174</v>
      </c>
      <c r="E13" s="12">
        <v>450</v>
      </c>
      <c r="F13" s="20">
        <v>0.7</v>
      </c>
      <c r="G13" s="13">
        <f t="shared" si="0"/>
        <v>315</v>
      </c>
      <c r="H13" s="2" t="s">
        <v>164</v>
      </c>
      <c r="I13" s="21" t="str">
        <f t="shared" si="1"/>
        <v>Haz seguimiento a los 5 días hábiles. No esperes más.</v>
      </c>
    </row>
    <row r="14" spans="1:9" ht="28.05" customHeight="1" x14ac:dyDescent="0.3">
      <c r="A14" s="7">
        <v>8</v>
      </c>
      <c r="B14" s="8" t="s">
        <v>175</v>
      </c>
      <c r="C14" s="7" t="s">
        <v>131</v>
      </c>
      <c r="D14" s="7" t="s">
        <v>168</v>
      </c>
      <c r="E14" s="17">
        <v>9500</v>
      </c>
      <c r="F14" s="22">
        <v>0.1</v>
      </c>
      <c r="G14" s="13">
        <f t="shared" si="0"/>
        <v>950</v>
      </c>
      <c r="H14" s="7" t="s">
        <v>176</v>
      </c>
      <c r="I14" s="21" t="str">
        <f t="shared" si="1"/>
        <v>Consigue la reunión exploratoria. Sin conversación no hay negocio.</v>
      </c>
    </row>
    <row r="15" spans="1:9" ht="28.05" customHeight="1" x14ac:dyDescent="0.3">
      <c r="A15" s="2">
        <v>9</v>
      </c>
      <c r="B15" s="3" t="s">
        <v>177</v>
      </c>
      <c r="C15" s="2" t="s">
        <v>136</v>
      </c>
      <c r="D15" s="2" t="s">
        <v>53</v>
      </c>
      <c r="E15" s="12">
        <v>28000</v>
      </c>
      <c r="F15" s="20">
        <v>0.5</v>
      </c>
      <c r="G15" s="13">
        <f t="shared" si="0"/>
        <v>14000</v>
      </c>
      <c r="H15" s="2" t="s">
        <v>169</v>
      </c>
      <c r="I15" s="21" t="str">
        <f t="shared" si="1"/>
        <v>Envía la propuesta esta semana o descártala.</v>
      </c>
    </row>
    <row r="16" spans="1:9" ht="28.05" customHeight="1" x14ac:dyDescent="0.3">
      <c r="A16" s="7">
        <v>10</v>
      </c>
      <c r="B16" s="8" t="s">
        <v>178</v>
      </c>
      <c r="C16" s="7" t="s">
        <v>126</v>
      </c>
      <c r="D16" s="7" t="s">
        <v>179</v>
      </c>
      <c r="E16" s="17">
        <v>450</v>
      </c>
      <c r="F16" s="22">
        <v>1</v>
      </c>
      <c r="G16" s="13">
        <f t="shared" si="0"/>
        <v>450</v>
      </c>
      <c r="H16" s="7" t="s">
        <v>180</v>
      </c>
      <c r="I16" s="21" t="str">
        <f t="shared" si="1"/>
        <v>Ganado. Pide testimonio y referido en los primeros 30 días.</v>
      </c>
    </row>
    <row r="17" spans="1:9" ht="28.05" customHeight="1" x14ac:dyDescent="0.3">
      <c r="A17" s="2">
        <v>11</v>
      </c>
      <c r="B17" s="3" t="s">
        <v>181</v>
      </c>
      <c r="C17" s="2" t="s">
        <v>131</v>
      </c>
      <c r="D17" s="2" t="s">
        <v>163</v>
      </c>
      <c r="E17" s="12">
        <v>9500</v>
      </c>
      <c r="F17" s="20">
        <v>1</v>
      </c>
      <c r="G17" s="13">
        <f t="shared" si="0"/>
        <v>9500</v>
      </c>
      <c r="H17" s="2" t="s">
        <v>180</v>
      </c>
      <c r="I17" s="21" t="str">
        <f t="shared" si="1"/>
        <v>Ganado. Pide testimonio y referido en los primeros 30 días.</v>
      </c>
    </row>
    <row r="18" spans="1:9" ht="28.05" customHeight="1" x14ac:dyDescent="0.3">
      <c r="A18" s="7">
        <v>12</v>
      </c>
      <c r="B18" s="8" t="s">
        <v>182</v>
      </c>
      <c r="C18" s="7" t="s">
        <v>131</v>
      </c>
      <c r="D18" s="7" t="s">
        <v>168</v>
      </c>
      <c r="E18" s="17">
        <v>9500</v>
      </c>
      <c r="F18" s="22">
        <v>0</v>
      </c>
      <c r="G18" s="13">
        <f t="shared" si="0"/>
        <v>0</v>
      </c>
      <c r="H18" s="7" t="s">
        <v>183</v>
      </c>
      <c r="I18" s="21" t="str">
        <f t="shared" si="1"/>
        <v>Perdido. Pregunta por qué: esa respuesta vale más que la propuesta.</v>
      </c>
    </row>
    <row r="20" spans="1:9" ht="22.05" customHeight="1" x14ac:dyDescent="0.3">
      <c r="A20" s="25" t="s">
        <v>184</v>
      </c>
      <c r="B20" s="26"/>
      <c r="C20" s="26"/>
      <c r="D20" s="26"/>
      <c r="E20" s="26"/>
      <c r="F20" s="26"/>
      <c r="G20" s="26"/>
      <c r="H20" s="26"/>
      <c r="I20" s="26"/>
    </row>
    <row r="21" spans="1:9" ht="25.95" customHeight="1" x14ac:dyDescent="0.3">
      <c r="A21" s="42" t="s">
        <v>185</v>
      </c>
      <c r="B21" s="41"/>
      <c r="C21" s="42" t="s">
        <v>186</v>
      </c>
      <c r="D21" s="41"/>
      <c r="E21" s="42" t="s">
        <v>187</v>
      </c>
      <c r="F21" s="41"/>
      <c r="G21" s="42" t="s">
        <v>188</v>
      </c>
      <c r="H21" s="41"/>
      <c r="I21" s="41"/>
    </row>
    <row r="22" spans="1:9" ht="30" customHeight="1" x14ac:dyDescent="0.3">
      <c r="A22" s="50">
        <f>SUM(E7:E18)</f>
        <v>138350</v>
      </c>
      <c r="B22" s="41"/>
      <c r="C22" s="50">
        <f>SUM(G7:G18)</f>
        <v>66620</v>
      </c>
      <c r="D22" s="41"/>
      <c r="E22" s="50">
        <f>SUMIF(H7:H18,"5. Cerrado ganado",E7:E18)</f>
        <v>9950</v>
      </c>
      <c r="F22" s="41"/>
      <c r="G22" s="51">
        <f>IFERROR(COUNTIF(H7:H18,"5*")/(COUNTIF(H7:H18,"5*")+COUNTIF(H7:H18,"6*")),0)</f>
        <v>0.66666666666666663</v>
      </c>
      <c r="H22" s="41"/>
      <c r="I22" s="41"/>
    </row>
    <row r="24" spans="1:9" ht="22.05" customHeight="1" x14ac:dyDescent="0.3">
      <c r="A24" s="34" t="str">
        <f>HYPERLINK("04_Plan_Estrategico_Contenidos_y_Thought_Leadership.xlsx","◀ Paso 4: Contenidos")</f>
        <v>◀ Paso 4: Contenidos</v>
      </c>
      <c r="B24" s="35"/>
      <c r="C24" s="35"/>
      <c r="D24" s="27" t="s">
        <v>29</v>
      </c>
      <c r="E24" s="28"/>
      <c r="F24" s="28"/>
      <c r="G24" s="34" t="str">
        <f>HYPERLINK("06_Dashboard_Integral_Huella_y_Metricas_KPI.xlsx","Paso siguiente: Métricas ▶")</f>
        <v>Paso siguiente: Métricas ▶</v>
      </c>
      <c r="H24" s="35"/>
      <c r="I24" s="35"/>
    </row>
  </sheetData>
  <mergeCells count="17">
    <mergeCell ref="G21:I21"/>
    <mergeCell ref="A1:I1"/>
    <mergeCell ref="A24:C24"/>
    <mergeCell ref="E22:F22"/>
    <mergeCell ref="A3:I3"/>
    <mergeCell ref="C22:D22"/>
    <mergeCell ref="A4:I4"/>
    <mergeCell ref="A20:I20"/>
    <mergeCell ref="A22:B22"/>
    <mergeCell ref="E21:F21"/>
    <mergeCell ref="D24:F24"/>
    <mergeCell ref="G24:I24"/>
    <mergeCell ref="A21:B21"/>
    <mergeCell ref="A2:I2"/>
    <mergeCell ref="C21:D21"/>
    <mergeCell ref="A5:I5"/>
    <mergeCell ref="G22:I22"/>
  </mergeCells>
  <conditionalFormatting sqref="H7:H18">
    <cfRule type="cellIs" dxfId="3" priority="1" operator="equal">
      <formula>"5. Cerrado ganado"</formula>
    </cfRule>
    <cfRule type="cellIs" dxfId="2" priority="2" operator="equal">
      <formula>"6. Cerrado perdido"</formula>
    </cfRule>
    <cfRule type="cellIs" dxfId="1" priority="3" operator="equal">
      <formula>"4. Negociación"</formula>
    </cfRule>
    <cfRule type="cellIs" dxfId="0" priority="4" operator="equal">
      <formula>"3. Propuesta enviada"</formula>
    </cfRule>
  </conditionalFormatting>
  <conditionalFormatting sqref="G7:G18">
    <cfRule type="colorScale" priority="5">
      <colorScale>
        <cfvo type="min"/>
        <cfvo type="max"/>
        <color rgb="FFF5F3FF"/>
        <color rgb="FFEDE9FE"/>
      </colorScale>
    </cfRule>
  </conditionalFormatting>
  <dataValidations count="2">
    <dataValidation type="list" allowBlank="1" errorTitle="Valor no válido" error="Elige una opción de la lista desplegable." promptTitle="Selecciona" prompt="Haz clic en la flecha y elige una opción." sqref="C7:C18" xr:uid="{00000000-0002-0000-0300-000000000000}">
      <formula1>"Nivel 0 · Imán,Nivel 1 · Entrada,Nivel 2 · Central,Nivel 3 · Implantación,Nivel 4 · Consejo"</formula1>
    </dataValidation>
    <dataValidation type="list" allowBlank="1" errorTitle="Valor no válido" error="Elige una opción de la lista desplegable." promptTitle="Selecciona" prompt="Haz clic en la flecha y elige una opción." sqref="H7:H18" xr:uid="{00000000-0002-0000-0300-000001000000}">
      <formula1>"1. Contacto inicial,2. Conversación exploratoria,3. Propuesta enviada,4. Negociación,5. Cerrado ganado,6. Cerrado perdido"</formula1>
    </dataValidation>
  </dataValidations>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&amp;K94A3B8MARCA-05-NETW&amp;R&amp;8 &amp;K475569Página &amp;P de &amp;N</oddFooter>
  </headerFooter>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2"/>
  <sheetViews>
    <sheetView view="pageLayout" showGridLines="0" workbookViewId="0">
      <pane ySplit="5" topLeftCell="A6" activePane="bottomLeft" state="frozen"/>
      <selection pane="bottomLeft"/>
    </sheetView>
  </sheetViews>
  <sheetFormatPr baseColWidth="10" defaultColWidth="8.88671875" defaultRowHeight="14.4" x14ac:dyDescent="0.3"/>
  <cols>
    <col min="1" max="12" width="13.44140625" customWidth="1"/>
  </cols>
  <sheetData>
    <row r="1" spans="1:12" ht="30" customHeight="1" x14ac:dyDescent="0.3">
      <c r="A1" s="23" t="s">
        <v>0</v>
      </c>
      <c r="B1" s="24"/>
      <c r="C1" s="24"/>
      <c r="D1" s="24"/>
      <c r="E1" s="24"/>
      <c r="F1" s="24"/>
      <c r="G1" s="24"/>
      <c r="H1" s="24"/>
      <c r="I1" s="24"/>
      <c r="J1" s="24"/>
      <c r="K1" s="24"/>
      <c r="L1" s="24"/>
    </row>
    <row r="2" spans="1:12" ht="24" customHeight="1" x14ac:dyDescent="0.3">
      <c r="A2" s="33" t="s">
        <v>189</v>
      </c>
      <c r="B2" s="24"/>
      <c r="C2" s="24"/>
      <c r="D2" s="24"/>
      <c r="E2" s="24"/>
      <c r="F2" s="24"/>
      <c r="G2" s="24"/>
      <c r="H2" s="24"/>
      <c r="I2" s="24"/>
      <c r="J2" s="24"/>
      <c r="K2" s="24"/>
      <c r="L2" s="24"/>
    </row>
    <row r="3" spans="1:12" ht="31.95" customHeight="1" x14ac:dyDescent="0.3">
      <c r="A3" s="32" t="s">
        <v>190</v>
      </c>
      <c r="B3" s="24"/>
      <c r="C3" s="24"/>
      <c r="D3" s="24"/>
      <c r="E3" s="24"/>
      <c r="F3" s="24"/>
      <c r="G3" s="24"/>
      <c r="H3" s="24"/>
      <c r="I3" s="24"/>
      <c r="J3" s="24"/>
      <c r="K3" s="24"/>
      <c r="L3" s="24"/>
    </row>
    <row r="4" spans="1:12" ht="16.95" customHeight="1" x14ac:dyDescent="0.3">
      <c r="A4" s="36" t="s">
        <v>191</v>
      </c>
      <c r="B4" s="24"/>
      <c r="C4" s="24"/>
      <c r="D4" s="24"/>
      <c r="E4" s="24"/>
      <c r="F4" s="24"/>
      <c r="G4" s="24"/>
      <c r="H4" s="24"/>
      <c r="I4" s="24"/>
      <c r="J4" s="24"/>
      <c r="K4" s="24"/>
      <c r="L4" s="24"/>
    </row>
    <row r="6" spans="1:12" ht="22.05" customHeight="1" x14ac:dyDescent="0.3">
      <c r="A6" s="25" t="s">
        <v>192</v>
      </c>
      <c r="B6" s="26"/>
      <c r="C6" s="26"/>
      <c r="D6" s="26"/>
      <c r="E6" s="26"/>
      <c r="F6" s="26"/>
      <c r="G6" s="26"/>
      <c r="H6" s="26"/>
      <c r="I6" s="26"/>
      <c r="J6" s="26"/>
      <c r="K6" s="26"/>
      <c r="L6" s="26"/>
    </row>
    <row r="7" spans="1:12" ht="25.95" customHeight="1" x14ac:dyDescent="0.3">
      <c r="A7" s="63" t="s">
        <v>193</v>
      </c>
      <c r="B7" s="45"/>
      <c r="C7" s="64"/>
      <c r="D7" s="63" t="s">
        <v>194</v>
      </c>
      <c r="E7" s="45"/>
      <c r="F7" s="64"/>
      <c r="G7" s="63" t="s">
        <v>195</v>
      </c>
      <c r="H7" s="45"/>
      <c r="I7" s="64"/>
      <c r="J7" s="63" t="s">
        <v>196</v>
      </c>
      <c r="K7" s="45"/>
      <c r="L7" s="64"/>
    </row>
    <row r="8" spans="1:12" ht="34.049999999999997" customHeight="1" x14ac:dyDescent="0.3">
      <c r="A8" s="68">
        <f>SUM('2. Escalera de Valor'!$G$7:$G$11)</f>
        <v>213400</v>
      </c>
      <c r="B8" s="53"/>
      <c r="C8" s="54"/>
      <c r="D8" s="68">
        <f>SUM('3. Pipeline'!$G$7:$G$18)</f>
        <v>66620</v>
      </c>
      <c r="E8" s="53"/>
      <c r="F8" s="54"/>
      <c r="G8" s="52">
        <f>COUNTIF('1. Mapa de Contactos'!$K$7:$K$18,"URGENTE")</f>
        <v>4</v>
      </c>
      <c r="H8" s="53"/>
      <c r="I8" s="54"/>
      <c r="J8" s="52">
        <f>COUNTIF('1. Mapa de Contactos'!$D$7:$D$18,"B*")</f>
        <v>6</v>
      </c>
      <c r="K8" s="53"/>
      <c r="L8" s="54"/>
    </row>
    <row r="9" spans="1:12" ht="18" customHeight="1" x14ac:dyDescent="0.3">
      <c r="A9" s="60" t="s">
        <v>197</v>
      </c>
      <c r="B9" s="61"/>
      <c r="C9" s="62"/>
      <c r="D9" s="60" t="s">
        <v>198</v>
      </c>
      <c r="E9" s="61"/>
      <c r="F9" s="62"/>
      <c r="G9" s="60" t="s">
        <v>199</v>
      </c>
      <c r="H9" s="61"/>
      <c r="I9" s="62"/>
      <c r="J9" s="60" t="s">
        <v>200</v>
      </c>
      <c r="K9" s="61"/>
      <c r="L9" s="62"/>
    </row>
    <row r="11" spans="1:12" ht="22.05" customHeight="1" x14ac:dyDescent="0.3">
      <c r="A11" s="25" t="s">
        <v>201</v>
      </c>
      <c r="B11" s="26"/>
      <c r="C11" s="26"/>
      <c r="D11" s="26"/>
      <c r="E11" s="26"/>
      <c r="F11" s="26"/>
      <c r="G11" s="26"/>
      <c r="H11" s="26"/>
      <c r="I11" s="26"/>
      <c r="J11" s="26"/>
      <c r="K11" s="26"/>
      <c r="L11" s="26"/>
    </row>
    <row r="12" spans="1:12" ht="24" customHeight="1" x14ac:dyDescent="0.3">
      <c r="A12" s="65" t="s">
        <v>153</v>
      </c>
      <c r="B12" s="65"/>
      <c r="C12" s="65"/>
      <c r="D12" s="65"/>
      <c r="E12" s="65" t="s">
        <v>118</v>
      </c>
      <c r="F12" s="65"/>
      <c r="G12" s="65" t="s">
        <v>202</v>
      </c>
      <c r="H12" s="65"/>
      <c r="I12" s="65"/>
      <c r="J12" s="65"/>
      <c r="K12" s="65"/>
      <c r="L12" s="65"/>
    </row>
    <row r="13" spans="1:12" ht="19.95" customHeight="1" x14ac:dyDescent="0.3">
      <c r="A13" s="55" t="str">
        <f>'2. Escalera de Valor'!$A$7</f>
        <v>Nivel 0 · Imán</v>
      </c>
      <c r="B13" s="56"/>
      <c r="C13" s="56"/>
      <c r="D13" s="56"/>
      <c r="E13" s="57">
        <f>'2. Escalera de Valor'!$G$7</f>
        <v>0</v>
      </c>
      <c r="F13" s="56"/>
      <c r="G13" s="55" t="str">
        <f>'2. Escalera de Valor'!$B$7</f>
        <v>Diagnóstico Express de Pérdidas Ocultas</v>
      </c>
      <c r="H13" s="56"/>
      <c r="I13" s="56"/>
      <c r="J13" s="56"/>
      <c r="K13" s="56"/>
      <c r="L13" s="56"/>
    </row>
    <row r="14" spans="1:12" ht="19.95" customHeight="1" x14ac:dyDescent="0.3">
      <c r="A14" s="55" t="str">
        <f>'2. Escalera de Valor'!$A$8</f>
        <v>Nivel 1 · Entrada</v>
      </c>
      <c r="B14" s="58"/>
      <c r="C14" s="58"/>
      <c r="D14" s="58"/>
      <c r="E14" s="57">
        <f>'2. Escalera de Valor'!$G$8</f>
        <v>5400</v>
      </c>
      <c r="F14" s="58"/>
      <c r="G14" s="55" t="str">
        <f>'2. Escalera de Valor'!$B$8</f>
        <v>Taller de Diagnóstico Operacional</v>
      </c>
      <c r="H14" s="58"/>
      <c r="I14" s="58"/>
      <c r="J14" s="58"/>
      <c r="K14" s="58"/>
      <c r="L14" s="58"/>
    </row>
    <row r="15" spans="1:12" ht="19.95" customHeight="1" x14ac:dyDescent="0.3">
      <c r="A15" s="55" t="str">
        <f>'2. Escalera de Valor'!$A$9</f>
        <v>Nivel 2 · Central</v>
      </c>
      <c r="B15" s="56"/>
      <c r="C15" s="56"/>
      <c r="D15" s="56"/>
      <c r="E15" s="57">
        <f>'2. Escalera de Valor'!$G$9</f>
        <v>76000</v>
      </c>
      <c r="F15" s="56"/>
      <c r="G15" s="55" t="str">
        <f>'2. Escalera de Valor'!$B$9</f>
        <v>Diagnóstico 5 Días de Planta</v>
      </c>
      <c r="H15" s="56"/>
      <c r="I15" s="56"/>
      <c r="J15" s="56"/>
      <c r="K15" s="56"/>
      <c r="L15" s="56"/>
    </row>
    <row r="16" spans="1:12" ht="19.95" customHeight="1" x14ac:dyDescent="0.3">
      <c r="A16" s="55" t="str">
        <f>'2. Escalera de Valor'!$A$10</f>
        <v>Nivel 3 · Implantación</v>
      </c>
      <c r="B16" s="58"/>
      <c r="C16" s="58"/>
      <c r="D16" s="58"/>
      <c r="E16" s="57">
        <f>'2. Escalera de Valor'!$G$10</f>
        <v>84000</v>
      </c>
      <c r="F16" s="58"/>
      <c r="G16" s="55" t="str">
        <f>'2. Escalera de Valor'!$B$10</f>
        <v>Programa de Transformación Operacional</v>
      </c>
      <c r="H16" s="58"/>
      <c r="I16" s="58"/>
      <c r="J16" s="58"/>
      <c r="K16" s="58"/>
      <c r="L16" s="58"/>
    </row>
    <row r="17" spans="1:12" ht="19.95" customHeight="1" x14ac:dyDescent="0.3">
      <c r="A17" s="55" t="str">
        <f>'2. Escalera de Valor'!$A$11</f>
        <v>Nivel 4 · Consejo</v>
      </c>
      <c r="B17" s="56"/>
      <c r="C17" s="56"/>
      <c r="D17" s="56"/>
      <c r="E17" s="57">
        <f>'2. Escalera de Valor'!$G$11</f>
        <v>48000</v>
      </c>
      <c r="F17" s="56"/>
      <c r="G17" s="55" t="str">
        <f>'2. Escalera de Valor'!$B$11</f>
        <v>Asesoría Permanente de Operaciones</v>
      </c>
      <c r="H17" s="56"/>
      <c r="I17" s="56"/>
      <c r="J17" s="56"/>
      <c r="K17" s="56"/>
      <c r="L17" s="56"/>
    </row>
    <row r="19" spans="1:12" ht="22.05" customHeight="1" x14ac:dyDescent="0.3">
      <c r="A19" s="70" t="s">
        <v>203</v>
      </c>
      <c r="B19" s="26"/>
      <c r="C19" s="26"/>
      <c r="D19" s="26"/>
      <c r="E19" s="26"/>
      <c r="F19" s="26"/>
      <c r="G19" s="26"/>
      <c r="H19" s="26"/>
      <c r="I19" s="26"/>
      <c r="J19" s="26"/>
      <c r="K19" s="26"/>
      <c r="L19" s="26"/>
    </row>
    <row r="20" spans="1:12" ht="24" customHeight="1" x14ac:dyDescent="0.3">
      <c r="A20" s="67" t="s">
        <v>204</v>
      </c>
      <c r="B20" s="67"/>
      <c r="C20" s="67"/>
      <c r="D20" s="67"/>
      <c r="E20" s="67" t="s">
        <v>157</v>
      </c>
      <c r="F20" s="67"/>
      <c r="G20" s="67" t="s">
        <v>205</v>
      </c>
      <c r="H20" s="67"/>
      <c r="I20" s="67"/>
      <c r="J20" s="67"/>
      <c r="K20" s="67"/>
      <c r="L20" s="67"/>
    </row>
    <row r="21" spans="1:12" ht="19.95" customHeight="1" x14ac:dyDescent="0.3">
      <c r="A21" s="66" t="s">
        <v>176</v>
      </c>
      <c r="B21" s="56"/>
      <c r="C21" s="56"/>
      <c r="D21" s="56"/>
      <c r="E21" s="57">
        <f>SUMIF('3. Pipeline'!$H$7:$H$18,$A21,'3. Pipeline'!$G$7:$G$18)</f>
        <v>950</v>
      </c>
      <c r="F21" s="56"/>
      <c r="G21" s="59">
        <f>COUNTIF('3. Pipeline'!$H$7:$H$18,$A21)</f>
        <v>1</v>
      </c>
      <c r="H21" s="56"/>
      <c r="I21" s="56"/>
      <c r="J21" s="56"/>
      <c r="K21" s="56"/>
      <c r="L21" s="56"/>
    </row>
    <row r="22" spans="1:12" ht="19.95" customHeight="1" x14ac:dyDescent="0.3">
      <c r="A22" s="69" t="s">
        <v>169</v>
      </c>
      <c r="B22" s="58"/>
      <c r="C22" s="58"/>
      <c r="D22" s="58"/>
      <c r="E22" s="57">
        <f>SUMIF('3. Pipeline'!$H$7:$H$18,$A22,'3. Pipeline'!$G$7:$G$18)</f>
        <v>23100</v>
      </c>
      <c r="F22" s="58"/>
      <c r="G22" s="59">
        <f>COUNTIF('3. Pipeline'!$H$7:$H$18,$A22)</f>
        <v>3</v>
      </c>
      <c r="H22" s="58"/>
      <c r="I22" s="58"/>
      <c r="J22" s="58"/>
      <c r="K22" s="58"/>
      <c r="L22" s="58"/>
    </row>
    <row r="23" spans="1:12" ht="19.95" customHeight="1" x14ac:dyDescent="0.3">
      <c r="A23" s="66" t="s">
        <v>164</v>
      </c>
      <c r="B23" s="56"/>
      <c r="C23" s="56"/>
      <c r="D23" s="56"/>
      <c r="E23" s="57">
        <f>SUMIF('3. Pipeline'!$H$7:$H$18,$A23,'3. Pipeline'!$G$7:$G$18)</f>
        <v>9815</v>
      </c>
      <c r="F23" s="56"/>
      <c r="G23" s="59">
        <f>COUNTIF('3. Pipeline'!$H$7:$H$18,$A23)</f>
        <v>3</v>
      </c>
      <c r="H23" s="56"/>
      <c r="I23" s="56"/>
      <c r="J23" s="56"/>
      <c r="K23" s="56"/>
      <c r="L23" s="56"/>
    </row>
    <row r="24" spans="1:12" ht="19.95" customHeight="1" x14ac:dyDescent="0.3">
      <c r="A24" s="69" t="s">
        <v>161</v>
      </c>
      <c r="B24" s="58"/>
      <c r="C24" s="58"/>
      <c r="D24" s="58"/>
      <c r="E24" s="57">
        <f>SUMIF('3. Pipeline'!$H$7:$H$18,$A24,'3. Pipeline'!$G$7:$G$18)</f>
        <v>22805</v>
      </c>
      <c r="F24" s="58"/>
      <c r="G24" s="59">
        <f>COUNTIF('3. Pipeline'!$H$7:$H$18,$A24)</f>
        <v>2</v>
      </c>
      <c r="H24" s="58"/>
      <c r="I24" s="58"/>
      <c r="J24" s="58"/>
      <c r="K24" s="58"/>
      <c r="L24" s="58"/>
    </row>
    <row r="25" spans="1:12" ht="19.95" customHeight="1" x14ac:dyDescent="0.3">
      <c r="A25" s="66" t="s">
        <v>180</v>
      </c>
      <c r="B25" s="56"/>
      <c r="C25" s="56"/>
      <c r="D25" s="56"/>
      <c r="E25" s="57">
        <f>SUMIF('3. Pipeline'!$H$7:$H$18,$A25,'3. Pipeline'!$G$7:$G$18)</f>
        <v>9950</v>
      </c>
      <c r="F25" s="56"/>
      <c r="G25" s="59">
        <f>COUNTIF('3. Pipeline'!$H$7:$H$18,$A25)</f>
        <v>2</v>
      </c>
      <c r="H25" s="56"/>
      <c r="I25" s="56"/>
      <c r="J25" s="56"/>
      <c r="K25" s="56"/>
      <c r="L25" s="56"/>
    </row>
    <row r="26" spans="1:12" ht="19.95" customHeight="1" x14ac:dyDescent="0.3">
      <c r="A26" s="69" t="s">
        <v>183</v>
      </c>
      <c r="B26" s="58"/>
      <c r="C26" s="58"/>
      <c r="D26" s="58"/>
      <c r="E26" s="57">
        <f>SUMIF('3. Pipeline'!$H$7:$H$18,$A26,'3. Pipeline'!$G$7:$G$18)</f>
        <v>0</v>
      </c>
      <c r="F26" s="58"/>
      <c r="G26" s="59">
        <f>COUNTIF('3. Pipeline'!$H$7:$H$18,$A26)</f>
        <v>1</v>
      </c>
      <c r="H26" s="58"/>
      <c r="I26" s="58"/>
      <c r="J26" s="58"/>
      <c r="K26" s="58"/>
      <c r="L26" s="58"/>
    </row>
    <row r="49" spans="1:12" ht="19.95" customHeight="1" x14ac:dyDescent="0.3">
      <c r="A49" s="44" t="s">
        <v>206</v>
      </c>
      <c r="B49" s="45"/>
      <c r="C49" s="45"/>
      <c r="D49" s="45"/>
      <c r="E49" s="45"/>
      <c r="F49" s="45"/>
      <c r="G49" s="45"/>
      <c r="H49" s="45"/>
      <c r="I49" s="45"/>
      <c r="J49" s="45"/>
      <c r="K49" s="45"/>
      <c r="L49" s="46"/>
    </row>
    <row r="50" spans="1:12" ht="76.05" customHeight="1" x14ac:dyDescent="0.3">
      <c r="A50" s="37" t="str">
        <f>IF(SUM('2. Escalera de Valor'!$G$7:$G$11)=0,"Completa la hoja 2 (Escalera de Valor) para activar el tablero.","Techo de facturación $"&amp;TEXT(SUM('2. Escalera de Valor'!$G$7:$G$11),"#,##0")&amp;"   ·   pipeline ponderado $"&amp;TEXT(SUM('3. Pipeline'!$G$7:$G$18),"#,##0")&amp;".   "&amp;IF(SUM('3. Pipeline'!$G$7:$G$18)&lt;SUM('2. Escalera de Valor'!$G$7:$G$11)*0.4,"Tu embudo está por debajo del 40% de tu meta anual: hoy no hay suficiente actividad comercial abierta para alcanzarla. No es un problema de oferta sino de conversaciones. Vuelve a la hoja 1 y activa a los contactos marcados como URGENTE, "&amp;"uno por semana.","Tu embudo guarda una proporción sana frente a tu meta anual. El foco ahora es la conversión: revisa que cada oportunidad tenga una fecha de decisión concreta y que ninguna propuesta enviada lleve más de cinco días hábiles sin seguimiento."))</f>
        <v>Techo de facturación $213,400   ·   pipeline ponderado $66,620.   Tu embudo está por debajo del 40% de tu meta anual: hoy no hay suficiente actividad comercial abierta para alcanzarla. No es un problema de oferta sino de conversaciones. Vuelve a la hoja 1 y activa a los contactos marcados como URGENTE, uno por semana.</v>
      </c>
      <c r="B50" s="38"/>
      <c r="C50" s="38"/>
      <c r="D50" s="38"/>
      <c r="E50" s="38"/>
      <c r="F50" s="38"/>
      <c r="G50" s="38"/>
      <c r="H50" s="38"/>
      <c r="I50" s="38"/>
      <c r="J50" s="38"/>
      <c r="K50" s="38"/>
      <c r="L50" s="39"/>
    </row>
    <row r="52" spans="1:12" ht="22.05" customHeight="1" x14ac:dyDescent="0.3">
      <c r="A52" s="34" t="str">
        <f>HYPERLINK("04_Plan_Estrategico_Contenidos_y_Thought_Leadership.xlsx","◀ Paso 4: Contenidos")</f>
        <v>◀ Paso 4: Contenidos</v>
      </c>
      <c r="B52" s="35"/>
      <c r="C52" s="35"/>
      <c r="D52" s="35"/>
      <c r="E52" s="27" t="s">
        <v>29</v>
      </c>
      <c r="F52" s="28"/>
      <c r="G52" s="28"/>
      <c r="H52" s="28"/>
      <c r="I52" s="34" t="str">
        <f>HYPERLINK("06_Dashboard_Integral_Huella_y_Metricas_KPI.xlsx","Paso siguiente: Métricas ▶")</f>
        <v>Paso siguiente: Métricas ▶</v>
      </c>
      <c r="J52" s="35"/>
      <c r="K52" s="35"/>
      <c r="L52" s="35"/>
    </row>
  </sheetData>
  <mergeCells count="63">
    <mergeCell ref="G13:L13"/>
    <mergeCell ref="A20:D20"/>
    <mergeCell ref="A52:D52"/>
    <mergeCell ref="E23:F23"/>
    <mergeCell ref="E14:F14"/>
    <mergeCell ref="E52:H52"/>
    <mergeCell ref="G21:L21"/>
    <mergeCell ref="E16:F16"/>
    <mergeCell ref="E21:F21"/>
    <mergeCell ref="A26:D26"/>
    <mergeCell ref="A17:D17"/>
    <mergeCell ref="A23:D23"/>
    <mergeCell ref="I52:L52"/>
    <mergeCell ref="A22:D22"/>
    <mergeCell ref="E24:F24"/>
    <mergeCell ref="A3:L3"/>
    <mergeCell ref="E17:F17"/>
    <mergeCell ref="A13:D13"/>
    <mergeCell ref="A50:L50"/>
    <mergeCell ref="J7:L7"/>
    <mergeCell ref="G15:L15"/>
    <mergeCell ref="G26:L26"/>
    <mergeCell ref="G25:L25"/>
    <mergeCell ref="A9:C9"/>
    <mergeCell ref="G9:I9"/>
    <mergeCell ref="J8:L8"/>
    <mergeCell ref="A25:D25"/>
    <mergeCell ref="A16:D16"/>
    <mergeCell ref="E26:F26"/>
    <mergeCell ref="G12:L12"/>
    <mergeCell ref="E12:F12"/>
    <mergeCell ref="A1:L1"/>
    <mergeCell ref="A21:D21"/>
    <mergeCell ref="A2:L2"/>
    <mergeCell ref="E20:F20"/>
    <mergeCell ref="G24:L24"/>
    <mergeCell ref="G14:L14"/>
    <mergeCell ref="A8:C8"/>
    <mergeCell ref="A15:D15"/>
    <mergeCell ref="D9:F9"/>
    <mergeCell ref="E13:F13"/>
    <mergeCell ref="A24:D24"/>
    <mergeCell ref="D8:F8"/>
    <mergeCell ref="G20:L20"/>
    <mergeCell ref="A4:L4"/>
    <mergeCell ref="G16:L16"/>
    <mergeCell ref="E15:F15"/>
    <mergeCell ref="A49:L49"/>
    <mergeCell ref="G8:I8"/>
    <mergeCell ref="G17:L17"/>
    <mergeCell ref="A6:L6"/>
    <mergeCell ref="E22:F22"/>
    <mergeCell ref="G23:L23"/>
    <mergeCell ref="J9:L9"/>
    <mergeCell ref="A7:C7"/>
    <mergeCell ref="G7:I7"/>
    <mergeCell ref="A14:D14"/>
    <mergeCell ref="A11:L11"/>
    <mergeCell ref="A12:D12"/>
    <mergeCell ref="E25:F25"/>
    <mergeCell ref="A19:L19"/>
    <mergeCell ref="G22:L22"/>
    <mergeCell ref="D7:F7"/>
  </mergeCells>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&amp;K94A3B8MARCA-05-NETW&amp;R&amp;8 &amp;K475569Página &amp;P de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Empieza aquí</vt:lpstr>
      <vt:lpstr>1. Mapa de Contactos</vt:lpstr>
      <vt:lpstr>2. Escalera de Valor</vt:lpstr>
      <vt:lpstr>3. Pipeline</vt:lpstr>
      <vt:lpstr>4. Tablero</vt:lpstr>
      <vt:lpstr>'1. Mapa de Contactos'!Print_Titles</vt:lpstr>
      <vt:lpstr>'2. Escalera de Valor'!Print_Titles</vt:lpstr>
      <vt:lpstr>'3. Pipeline'!Print_Titles</vt:lpstr>
      <vt:lpstr>'4. Tablero'!Print_Titles</vt:lpstr>
      <vt:lpstr>'Empieza aquí'!Print_Titles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de Networking, Alianzas y Monetizacion - Sistema M.A.R.C.A.</dc:title>
  <dc:subject>MARCA-05-NETW</dc:subject>
  <dc:creator>XPROF Soluciones de Crecimiento &amp; Innovación</dc:creator>
  <cp:lastModifiedBy>HELMAN Carrillo</cp:lastModifiedBy>
  <dcterms:created xsi:type="dcterms:W3CDTF">2026-08-27T18:46:44Z</dcterms:created>
  <dcterms:modified xsi:type="dcterms:W3CDTF">2026-08-27T18:51:31Z</dcterms:modified>
</cp:coreProperties>
</file>