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I:\Mi unidad\Helman\Business\Business\Personal branding\"/>
    </mc:Choice>
  </mc:AlternateContent>
  <xr:revisionPtr revIDLastSave="0" documentId="13_ncr:1_{B315E8C2-C170-4E0B-A699-D7C231D93F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ieza aquí" sheetId="1" r:id="rId1"/>
    <sheet name="1. Tablero Mensual" sheetId="2" r:id="rId2"/>
    <sheet name="2. Huella Digital" sheetId="3" r:id="rId3"/>
    <sheet name="3. Tablero Ejecutivo" sheetId="4" r:id="rId4"/>
  </sheets>
  <definedNames>
    <definedName name="Print_Titles" localSheetId="1">'1. Tablero Mensual'!$1:$6</definedName>
    <definedName name="Print_Titles" localSheetId="2">'2. Huella Digital'!$1:$6</definedName>
    <definedName name="Print_Titles" localSheetId="3">'3. Tablero Ejecutivo'!$1:$4</definedName>
    <definedName name="Print_Titles" localSheetId="0">'Empieza aquí'!$1:$4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4" i="4" l="1"/>
  <c r="A84" i="4"/>
  <c r="I57" i="4"/>
  <c r="C57" i="4"/>
  <c r="A57" i="4"/>
  <c r="I56" i="4"/>
  <c r="C56" i="4"/>
  <c r="A56" i="4"/>
  <c r="I55" i="4"/>
  <c r="C55" i="4"/>
  <c r="A55" i="4"/>
  <c r="I54" i="4"/>
  <c r="C54" i="4"/>
  <c r="A54" i="4"/>
  <c r="I53" i="4"/>
  <c r="C53" i="4"/>
  <c r="A53" i="4"/>
  <c r="I52" i="4"/>
  <c r="C52" i="4"/>
  <c r="A52" i="4"/>
  <c r="I51" i="4"/>
  <c r="C51" i="4"/>
  <c r="A51" i="4"/>
  <c r="I50" i="4"/>
  <c r="C50" i="4"/>
  <c r="A50" i="4"/>
  <c r="I49" i="4"/>
  <c r="H49" i="4"/>
  <c r="C49" i="4"/>
  <c r="A49" i="4"/>
  <c r="I48" i="4"/>
  <c r="C48" i="4"/>
  <c r="A48" i="4"/>
  <c r="J24" i="4"/>
  <c r="G24" i="4"/>
  <c r="J23" i="4"/>
  <c r="G23" i="4"/>
  <c r="J22" i="4"/>
  <c r="G22" i="4"/>
  <c r="J21" i="4"/>
  <c r="G21" i="4"/>
  <c r="J20" i="4"/>
  <c r="G20" i="4"/>
  <c r="J19" i="4"/>
  <c r="G19" i="4"/>
  <c r="J18" i="4"/>
  <c r="G18" i="4"/>
  <c r="J17" i="4"/>
  <c r="G17" i="4"/>
  <c r="J16" i="4"/>
  <c r="G16" i="4"/>
  <c r="J15" i="4"/>
  <c r="G15" i="4"/>
  <c r="J14" i="4"/>
  <c r="G14" i="4"/>
  <c r="J13" i="4"/>
  <c r="G13" i="4"/>
  <c r="E32" i="3"/>
  <c r="A32" i="3"/>
  <c r="A30" i="3"/>
  <c r="H24" i="3"/>
  <c r="G24" i="3"/>
  <c r="F24" i="3"/>
  <c r="H23" i="3"/>
  <c r="G23" i="3"/>
  <c r="F23" i="3"/>
  <c r="H22" i="3"/>
  <c r="G22" i="3"/>
  <c r="F22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H10" i="3"/>
  <c r="G10" i="3"/>
  <c r="F10" i="3"/>
  <c r="H9" i="3"/>
  <c r="G9" i="3"/>
  <c r="F9" i="3"/>
  <c r="H8" i="3"/>
  <c r="G8" i="3"/>
  <c r="F8" i="3"/>
  <c r="H7" i="3"/>
  <c r="G7" i="3"/>
  <c r="F7" i="3"/>
  <c r="M25" i="2"/>
  <c r="A25" i="2"/>
  <c r="O19" i="2"/>
  <c r="D24" i="4" s="1"/>
  <c r="N19" i="2"/>
  <c r="D23" i="4" s="1"/>
  <c r="M19" i="2"/>
  <c r="D22" i="4" s="1"/>
  <c r="L19" i="2"/>
  <c r="D21" i="4" s="1"/>
  <c r="K19" i="2"/>
  <c r="D20" i="4" s="1"/>
  <c r="J19" i="2"/>
  <c r="D19" i="4" s="1"/>
  <c r="I19" i="2"/>
  <c r="D18" i="4" s="1"/>
  <c r="H19" i="2"/>
  <c r="D17" i="4" s="1"/>
  <c r="G19" i="2"/>
  <c r="D16" i="4" s="1"/>
  <c r="F19" i="2"/>
  <c r="D15" i="4" s="1"/>
  <c r="E19" i="2"/>
  <c r="D14" i="4" s="1"/>
  <c r="D19" i="2"/>
  <c r="D13" i="4" s="1"/>
  <c r="P16" i="2"/>
  <c r="J8" i="4" s="1"/>
  <c r="P15" i="2"/>
  <c r="R15" i="2" s="1"/>
  <c r="J56" i="4" s="1"/>
  <c r="P14" i="2"/>
  <c r="R14" i="2" s="1"/>
  <c r="J55" i="4" s="1"/>
  <c r="P13" i="2"/>
  <c r="R13" i="2" s="1"/>
  <c r="J54" i="4" s="1"/>
  <c r="P12" i="2"/>
  <c r="H53" i="4" s="1"/>
  <c r="P11" i="2"/>
  <c r="R11" i="2" s="1"/>
  <c r="J52" i="4" s="1"/>
  <c r="P10" i="2"/>
  <c r="H51" i="4" s="1"/>
  <c r="P9" i="2"/>
  <c r="H50" i="4" s="1"/>
  <c r="P8" i="2"/>
  <c r="R8" i="2" s="1"/>
  <c r="J49" i="4" s="1"/>
  <c r="P7" i="2"/>
  <c r="R7" i="2" s="1"/>
  <c r="E33" i="1"/>
  <c r="A33" i="1"/>
  <c r="H54" i="4" l="1"/>
  <c r="H57" i="4"/>
  <c r="H55" i="4"/>
  <c r="R10" i="2"/>
  <c r="J51" i="4" s="1"/>
  <c r="F27" i="3"/>
  <c r="J48" i="4"/>
  <c r="P19" i="2"/>
  <c r="R16" i="2"/>
  <c r="J57" i="4" s="1"/>
  <c r="J23" i="2"/>
  <c r="G8" i="4"/>
  <c r="H48" i="4"/>
  <c r="H56" i="4"/>
  <c r="R12" i="2"/>
  <c r="J53" i="4" s="1"/>
  <c r="R9" i="2"/>
  <c r="J50" i="4" s="1"/>
  <c r="D27" i="3"/>
  <c r="D8" i="4" s="1"/>
  <c r="H52" i="4"/>
  <c r="A82" i="4" l="1"/>
  <c r="D23" i="2"/>
  <c r="A23" i="2"/>
  <c r="A8" i="4"/>
  <c r="G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B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Cómo llenar este campo
Puedes cambiar los indicadores por los que apliquen a tu caso.
Conserva la estructura de cinco niveles: Visibilidad → Interacción → Autoridad → Conversión → Negocio.</t>
        </r>
      </text>
    </comment>
    <comment ref="Q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Cómo llenar este campo
Tu meta para el año completo. Sé ambicioso pero realista: una meta imposible produce el mismo resultado que no tener meta.</t>
        </r>
      </text>
    </comment>
    <comment ref="B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Cómo medir «Publicaciones realizadas»
Cuéntalas de la hoja 2 del Paso 4. Es el único indicador que depende 100% de ti.</t>
        </r>
      </text>
    </comment>
    <comment ref="B8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Cómo medir «Impresiones o alcance total»
Panel de estadísticas de LinkedIn. Métrica de contexto, no de éxito: no tomes decisiones solo con esta.</t>
        </r>
      </text>
    </comment>
    <comment ref="B9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Cómo medir «Nuevos seguidores del perfil objetivo»
Solo los que encajan con tu cliente ideal. 100 seguidores correctos valen más que 5.000 aleatorios.</t>
        </r>
      </text>
    </comment>
    <comment ref="B10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Cómo medir «Comentarios de valor recibidos»
Comentarios con contenido, no emojis sueltos. Indica si estás generando conversación o solo aplausos.</t>
        </r>
      </text>
    </comment>
    <comment ref="B1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Cómo medir «Conversaciones privadas iniciadas»
El indicador de visibilidad que más se parece a un indicador de negocio. Vigílalo por encima del alcance.</t>
        </r>
      </text>
    </comment>
    <comment ref="B1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Cómo medir «Invitaciones a eventos, medios o pódcast»
Que te inviten sin buscarlo es la prueba más limpia de que tu autoridad está creciendo.</t>
        </r>
      </text>
    </comment>
    <comment ref="B13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Cómo medir «Menciones o citas de terceros»
Cuando otros citan tu método o tus datos, tu marca dejó de depender de que tú hables.</t>
        </r>
      </text>
    </comment>
    <comment ref="B14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Cómo medir «Suscriptores del boletín»
Es el único canal que te pertenece de verdad. Una red social puede cambiar sus reglas mañana.</t>
        </r>
      </text>
    </comment>
    <comment ref="B15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Cómo medir «Oportunidades comerciales entrantes»
Personas que te contactan a ti, no al revés. Cuéntalas desde la hoja 3 del Paso 5.</t>
        </r>
      </text>
    </comment>
    <comment ref="B16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Cómo medir «Ingresos atribuibles a la marca personal»
Solo lo que llegó por tu visibilidad, no por referidos antiguos. Es el indicador que justifica todo el esfuerzo.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D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Cómo llenar este campo
Impacto de este punto en la percepción de un cliente potencial. 5 = decisivo.
Si tienes poco tiempo, corrige primero todos los de peso 5.</t>
        </r>
      </text>
    </comment>
    <comment ref="E6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Cómo llenar este campo
Sé estricto. «Parcial» significa que existe pero no cumple su función.
Un titular que solo dice tu cargo es un titular «Parcial», no un «Sí».</t>
        </r>
      </text>
    </comment>
  </commentList>
</comments>
</file>

<file path=xl/sharedStrings.xml><?xml version="1.0" encoding="utf-8"?>
<sst xmlns="http://schemas.openxmlformats.org/spreadsheetml/2006/main" count="197" uniqueCount="141">
  <si>
    <t>METODOLOGÍA M.A.R.C.A. 360°  ·  SISTEMA XPROF DE MARCA PERSONAL Y AUTORIDAD PROFESIONAL</t>
  </si>
  <si>
    <t>PASO 6 · MÉTRICAS, HUELLA DIGITAL Y AUDITORÍA   |   Código: MARCA-06-METR</t>
  </si>
  <si>
    <t>¿Para qué sirve esta hoja?   Lo que no se mide se abandona. Aquí defines los 10 indicadores que de verdad importan y auditas tu huella digital: lo que un cliente potencial encuentra cuando busca tu nombre.</t>
  </si>
  <si>
    <t>Fase A · Auditoría y Optimización    ·    Tiempo estimado: 45 minutos + 20 minutos al mes    ·    XPROF Soluciones de Crecimiento &amp; Innovación    ·    Versión 2.0 (2026)</t>
  </si>
  <si>
    <t>LA DISTINCIÓN QUE LO CAMBIA TODO</t>
  </si>
  <si>
    <t>Hay métricas de vanidad y métricas de negocio. Las de vanidad se sienten bien: seguidores, «me gusta», impresiones. Las de negocio duelen y sirven: conversaciones iniciadas, oportunidades entrantes, ingresos atribuibles.</t>
  </si>
  <si>
    <t>Regla práctica: si un número sube y tu vida profesional no cambia en nada, es una métrica de vanidad. Puedes mirarla, pero nunca tomes decisiones con ella.</t>
  </si>
  <si>
    <t>Este tablero incluye ambas a propósito, agrupadas en cinco niveles: Visibilidad, Interacción, Autoridad, Conversión y Negocio. Un profesional sano avanza en los cinco, en ese orden, y con meses de diferencia entre uno y otro.</t>
  </si>
  <si>
    <t>QUÉ HAY EN CADA HOJA</t>
  </si>
  <si>
    <t>1. Tablero Mensual  →  Los 10 indicadores mes a mes, con meta anual, total acumulado y porcentaje de cumplimiento. Actualízalo el primer lunes de cada mes: 20 minutos.</t>
  </si>
  <si>
    <t>2. Huella Digital  →  Auditoría de 18 puntos sobre lo que un cliente encuentra al buscarte. Se hace una vez por trimestre y suele ser el ejercicio más incómodo y más rentable de toda la metodología.</t>
  </si>
  <si>
    <t>3. Tablero Ejecutivo  →  Índice de salud de marca, evolución mensual y el diagnóstico automático del año.</t>
  </si>
  <si>
    <t>CÓMO USARLO SIN QUE SE VUELVA UNA CARGA</t>
  </si>
  <si>
    <t>Una vez al mes, no más. El primer lunes, 20 minutos, con el café. Medir a diario no mejora los resultados: solo genera ansiedad y decisiones precipitadas.</t>
  </si>
  <si>
    <t>Los primeros 90 días los números van a ser malos y eso es normal. La marca personal tiene un rezago largo: lo que publicas hoy suele producir oportunidades entre 3 y 9 meses después. No abandones en el mes 2.</t>
  </si>
  <si>
    <t>Compárate contigo, nunca con otros. El único dato relevante es la pendiente de tu propia curva. El perfil que admiras lleva probablemente cinco años haciendo esto.</t>
  </si>
  <si>
    <t>Si un indicador lleva 3 meses sin moverse pese a tu esfuerzo, el problema no es la constancia: es el mensaje. Vuelve al Paso 3 y revisa tu diferenciación antes de publicar más de lo mismo.</t>
  </si>
  <si>
    <t>LA AUDITORÍA DE HUELLA DIGITAL, EN CONCRETO</t>
  </si>
  <si>
    <t>Abre una ventana de incógnito, busca tu nombre completo en Google y mira los diez primeros resultados con los ojos de un cliente que no te conoce. Eso es tu marca personal hoy, te guste o no.</t>
  </si>
  <si>
    <t>Después revisa tu perfil de LinkedIn en el celular, no en el computador: es como lo ve el 70% de la gente, y el titular se corta mucho antes de lo que crees.</t>
  </si>
  <si>
    <t>Los 18 puntos de la hoja 2 están ponderados por impacto. Si tienes poco tiempo, corrige primero los de peso 5: el titular, el «Acerca de», los testimonios y los casos con cifras.</t>
  </si>
  <si>
    <t>BASE TEÓRICA</t>
  </si>
  <si>
    <t>Avinash Kaushik — la distinción entre métricas de vanidad y métricas accionables.</t>
  </si>
  <si>
    <t>Andy Crestodina — auditoría de contenido y presencia digital como práctica periódica, no como proyecto único.</t>
  </si>
  <si>
    <t>William Arruda — la gestión de la marca personal como ciclo continuo de medición y reajuste, no como un evento.</t>
  </si>
  <si>
    <t>Peter Drucker — «lo que se mide, se gestiona»: el principio que sostiene todo este paso.</t>
  </si>
  <si>
    <t>FASE A · Auditoría y Métricas</t>
  </si>
  <si>
    <t>1 · TABLERO MENSUAL DE INDICADORES   |   Código: MARCA-06-METR</t>
  </si>
  <si>
    <t>¿Para qué sirve esta hoja?   Diez indicadores agrupados en cinco niveles, mes a mes. Actualízalo el primer lunes de cada mes: son 20 minutos. El sistema calcula el acumulado y el porcentaje de cumplimiento de tu meta anual.</t>
  </si>
  <si>
    <t>Fase A · 20 minutos al mes    ·    ⚠ Datos de EJEMPLO precargados de un año completo: bórralos y escribe los tuyos.</t>
  </si>
  <si>
    <t>CÓMO USARLA:   ▢ Celdas BLANCAS = tú las escribes.   ▨ Celdas LILA = se calculan solas, no las toques.   ▼ Celdas con flecha = elige de la lista.</t>
  </si>
  <si>
    <t>Nivel</t>
  </si>
  <si>
    <t>Indicador</t>
  </si>
  <si>
    <t>Unidad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</si>
  <si>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</si>
  <si>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</si>
  <si>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</si>
  <si>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</si>
  <si>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</si>
  <si>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</si>
  <si>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</si>
  <si>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</si>
  <si>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</si>
  <si>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</si>
  <si>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</si>
  <si>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</si>
  <si>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</si>
  <si>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Meta año</t>
  </si>
  <si>
    <t>Cumplimiento</t>
  </si>
  <si>
    <t>VISIBILIDAD</t>
  </si>
  <si>
    <t>Publicaciones realizadas</t>
  </si>
  <si>
    <t>publicaciones</t>
  </si>
  <si>
    <t>Impresiones o alcance total</t>
  </si>
  <si>
    <t>miles</t>
  </si>
  <si>
    <t>Nuevos seguidores del perfil objetivo</t>
  </si>
  <si>
    <t>personas</t>
  </si>
  <si>
    <t>INTERACCIÓN</t>
  </si>
  <si>
    <t>Comentarios de valor recibidos</t>
  </si>
  <si>
    <t>comentarios</t>
  </si>
  <si>
    <t>Conversaciones privadas iniciadas</t>
  </si>
  <si>
    <t>conversaciones</t>
  </si>
  <si>
    <t>AUTORIDAD</t>
  </si>
  <si>
    <t>Invitaciones a eventos, medios o pódcast</t>
  </si>
  <si>
    <t>invitaciones</t>
  </si>
  <si>
    <t>Menciones o citas de terceros</t>
  </si>
  <si>
    <t>menciones</t>
  </si>
  <si>
    <t>CONVERSIÓN</t>
  </si>
  <si>
    <t>Suscriptores del boletín</t>
  </si>
  <si>
    <t>suscriptores</t>
  </si>
  <si>
    <t>Oportunidades comerciales entrantes</t>
  </si>
  <si>
    <t>oportunidades</t>
  </si>
  <si>
    <t>NEGOCIO</t>
  </si>
  <si>
    <t>Ingresos atribuibles a la marca personal</t>
  </si>
  <si>
    <t>miles USD</t>
  </si>
  <si>
    <t>TOTALES POR MES  ·  base de la gráfica de evolución del Tablero Ejecutivo</t>
  </si>
  <si>
    <t>Conversaciones + oportunidades del mes</t>
  </si>
  <si>
    <t>RESUMEN DEL AÑO</t>
  </si>
  <si>
    <t>Indicadores con meta cumplida</t>
  </si>
  <si>
    <t>Cumplimiento promedio</t>
  </si>
  <si>
    <t>Indicadores por debajo del 60%</t>
  </si>
  <si>
    <t>Mes más productivo</t>
  </si>
  <si>
    <t>2 · AUDITORÍA DE HUELLA DIGITAL   |   Código: MARCA-06-METR</t>
  </si>
  <si>
    <t>¿Para qué sirve esta hoja?   Lo que un cliente potencial encuentra cuando busca tu nombre. Ábrelo en una ventana de incógnito y revísalo con los ojos de alguien que no te conoce: eso es tu marca hoy, te guste o no.</t>
  </si>
  <si>
    <t>Fase A · Cada trimestre · 30 minutos    ·    ⚠ Respuestas de EJEMPLO precargadas: audita tu caso real.</t>
  </si>
  <si>
    <t>No.</t>
  </si>
  <si>
    <t>Área</t>
  </si>
  <si>
    <t>Punto de control</t>
  </si>
  <si>
    <t>Peso</t>
  </si>
  <si>
    <t>¿Lo cumples?</t>
  </si>
  <si>
    <t>Puntos</t>
  </si>
  <si>
    <t>Estado</t>
  </si>
  <si>
    <t>Acción recomendada</t>
  </si>
  <si>
    <t>Perfil de LinkedIn</t>
  </si>
  <si>
    <t>Foto profesional actual y de buena calidad</t>
  </si>
  <si>
    <t>Sí</t>
  </si>
  <si>
    <t>Banner con propuesta de valor visible</t>
  </si>
  <si>
    <t>No</t>
  </si>
  <si>
    <t>Titular con audiencia y resultado, no solo el cargo</t>
  </si>
  <si>
    <t>Sección «Acerca de» escrita en primera persona con llamada a la acción</t>
  </si>
  <si>
    <t>Parcial</t>
  </si>
  <si>
    <t>Sección «Destacado» con casos, artículos o el imán de captación</t>
  </si>
  <si>
    <t>Experiencia redactada con logros medibles, no con funciones</t>
  </si>
  <si>
    <t>Al menos 5 recomendaciones recientes de clientes o jefes</t>
  </si>
  <si>
    <t>Búsqueda en Google</t>
  </si>
  <si>
    <t>Tu nombre completo devuelve resultados tuyos en la primera página</t>
  </si>
  <si>
    <t>No aparece contenido antiguo o inconsistente con tu posicionamiento actual</t>
  </si>
  <si>
    <t>Existe al menos una entrevista, artículo o mención en un medio del sector</t>
  </si>
  <si>
    <t>Activos propios</t>
  </si>
  <si>
    <t>Sitio web o página personal con tu propuesta y forma de contacto</t>
  </si>
  <si>
    <t>Boletín o lista de correo propia y activa</t>
  </si>
  <si>
    <t>Un recurso descargable que capture datos de contacto</t>
  </si>
  <si>
    <t>Coherencia</t>
  </si>
  <si>
    <t>La misma foto y el mismo nombre en todos los canales</t>
  </si>
  <si>
    <t>El mismo mensaje de posicionamiento en todos los perfiles</t>
  </si>
  <si>
    <t>Biografía corta lista para enviar a organizadores de eventos</t>
  </si>
  <si>
    <t>Prueba social</t>
  </si>
  <si>
    <t>Testimonios de clientes publicados y verificables</t>
  </si>
  <si>
    <t>Casos de éxito con cifras concretas publicados</t>
  </si>
  <si>
    <t>ÍNDICE DE HUELLA DIGITAL</t>
  </si>
  <si>
    <t>Índice de salud de tu huella digital</t>
  </si>
  <si>
    <t>TUS TRES CORRECCIONES MÁS URGENTES</t>
  </si>
  <si>
    <t>3 · TABLERO EJECUTIVO 360°   |   Código: MARCA-06-METR</t>
  </si>
  <si>
    <t>¿Para qué sirve esta hoja?   El estado general de tu marca personal en una pantalla: cumplimiento de metas, salud de tu huella digital y evolución mes a mes de lo único que importa de verdad, las conversaciones.</t>
  </si>
  <si>
    <t>Fase A · Lectura mensual: 5 minutos    ·    Hoja de solo lectura.</t>
  </si>
  <si>
    <t>SALUD GENERAL DE TU MARCA PERSONAL</t>
  </si>
  <si>
    <t>CUMPLIMIENTO DE METAS</t>
  </si>
  <si>
    <t>HUELLA DIGITAL</t>
  </si>
  <si>
    <t>OPORTUNIDADES ENTRANTES</t>
  </si>
  <si>
    <t>INGRESOS POR LA MARCA</t>
  </si>
  <si>
    <t>promedio de los 10 indicadores</t>
  </si>
  <si>
    <t>18 puntos de control auditados</t>
  </si>
  <si>
    <t>en el año · la métrica que paga las cuentas</t>
  </si>
  <si>
    <t>atribuibles a tu visibilidad</t>
  </si>
  <si>
    <t>EVOLUCIÓN MENSUAL  ·  conversaciones y oportunidades generadas</t>
  </si>
  <si>
    <t>Mes</t>
  </si>
  <si>
    <t>Conversaciones + oportunidades</t>
  </si>
  <si>
    <t>Publicaciones</t>
  </si>
  <si>
    <t>Ingresos (miles USD)</t>
  </si>
  <si>
    <t>CUMPLIMIENTO POR INDICADOR</t>
  </si>
  <si>
    <t>Meta</t>
  </si>
  <si>
    <t>DIAGNÓSTICO EJECUTIVO ANUAL DE TU MARCA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</si>
</sst>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2.5"/>
      <color rgb="FFFFFFFF"/>
      <name val="Segoe UI"/>
    </font>
    <font>
      <b/>
      <sz val="11"/>
      <color rgb="FF5B21B6"/>
      <name val="Segoe UI"/>
    </font>
    <font>
      <sz val="9.5"/>
      <color rgb="FF0F172A"/>
      <name val="Segoe UI"/>
    </font>
    <font>
      <i/>
      <sz val="8.5"/>
      <color rgb="FF475569"/>
      <name val="Segoe UI"/>
    </font>
    <font>
      <b/>
      <sz val="10"/>
      <color rgb="FFFFFFFF"/>
      <name val="Segoe UI"/>
    </font>
    <font>
      <b/>
      <sz val="9.5"/>
      <color rgb="FF7C3AED"/>
      <name val="Segoe UI"/>
    </font>
    <font>
      <b/>
      <sz val="9.5"/>
      <color rgb="FF475569"/>
      <name val="Segoe UI"/>
    </font>
    <font>
      <sz val="8.5"/>
      <color rgb="FF475569"/>
      <name val="Segoe UI"/>
    </font>
    <font>
      <b/>
      <sz val="9.5"/>
      <color rgb="FFFFFFFF"/>
      <name val="Segoe UI"/>
    </font>
    <font>
      <b/>
      <sz val="9.5"/>
      <color rgb="FF5B21B6"/>
      <name val="Segoe UI"/>
    </font>
    <font>
      <b/>
      <sz val="8.5"/>
      <color rgb="FF5B21B6"/>
      <name val="Segoe UI"/>
    </font>
    <font>
      <sz val="9"/>
      <color rgb="FF0F172A"/>
      <name val="Segoe UI"/>
    </font>
    <font>
      <b/>
      <sz val="9"/>
      <color rgb="FF0F172A"/>
      <name val="Segoe UI"/>
    </font>
    <font>
      <b/>
      <sz val="9"/>
      <color rgb="FF5B21B6"/>
      <name val="Segoe UI"/>
    </font>
    <font>
      <b/>
      <sz val="8.5"/>
      <color rgb="FF475569"/>
      <name val="Segoe UI"/>
    </font>
    <font>
      <b/>
      <sz val="14"/>
      <color rgb="FF5B21B6"/>
      <name val="Segoe UI"/>
    </font>
    <font>
      <sz val="8.5"/>
      <color rgb="FF5B21B6"/>
      <name val="Segoe UI"/>
    </font>
    <font>
      <b/>
      <sz val="9.5"/>
      <color rgb="FF0F172A"/>
      <name val="Segoe UI"/>
    </font>
    <font>
      <b/>
      <sz val="15"/>
      <color rgb="FF5B21B6"/>
      <name val="Segoe UI"/>
    </font>
    <font>
      <sz val="10"/>
      <color rgb="FF0F172A"/>
      <name val="Segoe UI"/>
    </font>
    <font>
      <b/>
      <sz val="8.5"/>
      <color rgb="FFFFFFFF"/>
      <name val="Segoe UI"/>
    </font>
    <font>
      <b/>
      <sz val="20"/>
      <color rgb="FF5B21B6"/>
      <name val="Segoe UI"/>
    </font>
    <font>
      <i/>
      <sz val="8"/>
      <color rgb="FF475569"/>
      <name val="Segoe UI"/>
    </font>
    <font>
      <b/>
      <sz val="8"/>
      <color rgb="FF5B21B6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FFFFFF"/>
      </patternFill>
    </fill>
    <fill>
      <patternFill patternType="solid">
        <fgColor rgb="FF7C3AED"/>
      </patternFill>
    </fill>
    <fill>
      <patternFill patternType="solid">
        <fgColor rgb="FFF8FAFC"/>
      </patternFill>
    </fill>
  </fills>
  <borders count="18">
    <border>
      <left/>
      <right/>
      <top/>
      <bottom/>
      <diagonal/>
    </border>
    <border>
      <left/>
      <right/>
      <top/>
      <bottom style="thin">
        <color rgb="FF7C3AED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medium">
        <color rgb="FF5B21B6"/>
      </left>
      <right/>
      <top style="medium">
        <color rgb="FF5B21B6"/>
      </top>
      <bottom/>
      <diagonal/>
    </border>
    <border>
      <left/>
      <right/>
      <top style="medium">
        <color rgb="FF5B21B6"/>
      </top>
      <bottom/>
      <diagonal/>
    </border>
    <border>
      <left/>
      <right style="medium">
        <color rgb="FF5B21B6"/>
      </right>
      <top style="medium">
        <color rgb="FF5B21B6"/>
      </top>
      <bottom/>
      <diagonal/>
    </border>
    <border>
      <left style="medium">
        <color rgb="FF5B21B6"/>
      </left>
      <right/>
      <top/>
      <bottom style="medium">
        <color rgb="FF5B21B6"/>
      </bottom>
      <diagonal/>
    </border>
    <border>
      <left/>
      <right/>
      <top/>
      <bottom style="medium">
        <color rgb="FF5B21B6"/>
      </bottom>
      <diagonal/>
    </border>
    <border>
      <left/>
      <right style="medium">
        <color rgb="FF5B21B6"/>
      </right>
      <top/>
      <bottom style="medium">
        <color rgb="FF5B21B6"/>
      </bottom>
      <diagonal/>
    </border>
    <border>
      <left style="thin">
        <color rgb="FFEDE9FE"/>
      </left>
      <right/>
      <top style="medium">
        <color rgb="FF5B21B6"/>
      </top>
      <bottom/>
      <diagonal/>
    </border>
    <border>
      <left/>
      <right style="thin">
        <color rgb="FFEDE9FE"/>
      </right>
      <top style="medium">
        <color rgb="FF5B21B6"/>
      </top>
      <bottom/>
      <diagonal/>
    </border>
    <border>
      <left style="thin">
        <color rgb="FFEDE9FE"/>
      </left>
      <right/>
      <top/>
      <bottom/>
      <diagonal/>
    </border>
    <border>
      <left/>
      <right/>
      <top/>
      <bottom/>
      <diagonal/>
    </border>
    <border>
      <left/>
      <right style="thin">
        <color rgb="FFEDE9FE"/>
      </right>
      <top/>
      <bottom/>
      <diagonal/>
    </border>
    <border>
      <left style="thin">
        <color rgb="FFEDE9FE"/>
      </left>
      <right/>
      <top/>
      <bottom style="thin">
        <color rgb="FFEDE9FE"/>
      </bottom>
      <diagonal/>
    </border>
    <border>
      <left/>
      <right/>
      <top/>
      <bottom style="thin">
        <color rgb="FFEDE9FE"/>
      </bottom>
      <diagonal/>
    </border>
    <border>
      <left/>
      <right style="thin">
        <color rgb="FFEDE9FE"/>
      </right>
      <top/>
      <bottom style="thin">
        <color rgb="FFEDE9FE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9" fillId="2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4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6" borderId="0" xfId="0" applyFont="1" applyFill="1" applyAlignment="1">
      <alignment horizontal="left" vertical="center" indent="1"/>
    </xf>
    <xf numFmtId="0" fontId="0" fillId="0" borderId="0" xfId="0"/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3" fillId="5" borderId="2" xfId="0" applyFont="1" applyFill="1" applyBorder="1" applyAlignment="1">
      <alignment horizontal="left" vertical="center" wrapText="1" indent="1"/>
    </xf>
    <xf numFmtId="0" fontId="0" fillId="5" borderId="2" xfId="0" applyFill="1" applyBorder="1"/>
    <xf numFmtId="0" fontId="3" fillId="7" borderId="2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8" fillId="7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wrapText="1" indent="1"/>
    </xf>
    <xf numFmtId="0" fontId="16" fillId="4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indent="1"/>
    </xf>
    <xf numFmtId="0" fontId="0" fillId="0" borderId="5" xfId="0" applyBorder="1"/>
    <xf numFmtId="0" fontId="0" fillId="0" borderId="6" xfId="0" applyBorder="1"/>
    <xf numFmtId="0" fontId="19" fillId="4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 indent="1"/>
    </xf>
    <xf numFmtId="0" fontId="18" fillId="3" borderId="2" xfId="0" applyFont="1" applyFill="1" applyBorder="1" applyAlignment="1">
      <alignment horizontal="left" vertical="center" indent="1"/>
    </xf>
    <xf numFmtId="0" fontId="20" fillId="4" borderId="7" xfId="0" applyFont="1" applyFill="1" applyBorder="1" applyAlignment="1">
      <alignment horizontal="left" vertical="center" wrapText="1" indent="1"/>
    </xf>
    <xf numFmtId="0" fontId="0" fillId="0" borderId="8" xfId="0" applyBorder="1"/>
    <xf numFmtId="0" fontId="0" fillId="0" borderId="9" xfId="0" applyBorder="1"/>
    <xf numFmtId="0" fontId="10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indent="1"/>
    </xf>
    <xf numFmtId="0" fontId="3" fillId="7" borderId="2" xfId="0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21" fillId="6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1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9"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Evolución del año: la curva que importa es la pendiente, no el pico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'3. Tablero Ejecutivo'!$D$12</c:f>
              <c:strCache>
                <c:ptCount val="1"/>
                <c:pt idx="0">
                  <c:v>Conversaciones + oportunidades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'3. Tablero Ejecutivo'!$A$13:$A$24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'3. Tablero Ejecutivo'!$D$13:$D$24</c:f>
              <c:numCache>
                <c:formatCode>General</c:formatCode>
                <c:ptCount val="12"/>
                <c:pt idx="0">
                  <c:v>5</c:v>
                </c:pt>
                <c:pt idx="1">
                  <c:v>8</c:v>
                </c:pt>
                <c:pt idx="2">
                  <c:v>12</c:v>
                </c:pt>
                <c:pt idx="3">
                  <c:v>15</c:v>
                </c:pt>
                <c:pt idx="4">
                  <c:v>16</c:v>
                </c:pt>
                <c:pt idx="5">
                  <c:v>19</c:v>
                </c:pt>
                <c:pt idx="6">
                  <c:v>9</c:v>
                </c:pt>
                <c:pt idx="7">
                  <c:v>17</c:v>
                </c:pt>
                <c:pt idx="8">
                  <c:v>20</c:v>
                </c:pt>
                <c:pt idx="9">
                  <c:v>23</c:v>
                </c:pt>
                <c:pt idx="10">
                  <c:v>25</c:v>
                </c:pt>
                <c:pt idx="1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8C-40A9-ADF6-76F69F7EAC3D}"/>
            </c:ext>
          </c:extLst>
        </c:ser>
        <c:ser>
          <c:idx val="1"/>
          <c:order val="1"/>
          <c:tx>
            <c:strRef>
              <c:f>'3. Tablero Ejecutivo'!$J$12</c:f>
              <c:strCache>
                <c:ptCount val="1"/>
                <c:pt idx="0">
                  <c:v>Ingresos (miles USD)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'3. Tablero Ejecutivo'!$A$13:$A$24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'3. Tablero Ejecutivo'!$J$13:$J$24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14</c:v>
                </c:pt>
                <c:pt idx="6">
                  <c:v>6</c:v>
                </c:pt>
                <c:pt idx="7">
                  <c:v>12</c:v>
                </c:pt>
                <c:pt idx="8">
                  <c:v>15</c:v>
                </c:pt>
                <c:pt idx="9">
                  <c:v>17</c:v>
                </c:pt>
                <c:pt idx="10">
                  <c:v>19</c:v>
                </c:pt>
                <c:pt idx="1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8C-40A9-ADF6-76F69F7EA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Porcentaje de cumplimiento alcanzado en cada indicador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'3. Tablero Ejecutivo'!$J$47</c:f>
              <c:strCache>
                <c:ptCount val="1"/>
                <c:pt idx="0">
                  <c:v>Cumplimiento</c:v>
                </c:pt>
              </c:strCache>
            </c:strRef>
          </c:tx>
          <c:spPr>
            <a:solidFill>
              <a:srgbClr val="7C3AED"/>
            </a:solidFill>
            <a:ln>
              <a:prstDash val="solid"/>
            </a:ln>
          </c:spPr>
          <c:invertIfNegative val="1"/>
          <c:cat>
            <c:strRef>
              <c:f>'3. Tablero Ejecutivo'!$C$48:$C$57</c:f>
              <c:strCache>
                <c:ptCount val="10"/>
                <c:pt idx="0">
                  <c:v>Publicaciones realizadas</c:v>
                </c:pt>
                <c:pt idx="1">
                  <c:v>Impresiones o alcance total</c:v>
                </c:pt>
                <c:pt idx="2">
                  <c:v>Nuevos seguidores del perfil objetivo</c:v>
                </c:pt>
                <c:pt idx="3">
                  <c:v>Comentarios de valor recibidos</c:v>
                </c:pt>
                <c:pt idx="4">
                  <c:v>Conversaciones privadas iniciadas</c:v>
                </c:pt>
                <c:pt idx="5">
                  <c:v>Invitaciones a eventos, medios o pódcast</c:v>
                </c:pt>
                <c:pt idx="6">
                  <c:v>Menciones o citas de terceros</c:v>
                </c:pt>
                <c:pt idx="7">
                  <c:v>Suscriptores del boletín</c:v>
                </c:pt>
                <c:pt idx="8">
                  <c:v>Oportunidades comerciales entrantes</c:v>
                </c:pt>
                <c:pt idx="9">
                  <c:v>Ingresos atribuibles a la marca personal</c:v>
                </c:pt>
              </c:strCache>
            </c:strRef>
          </c:cat>
          <c:val>
            <c:numRef>
              <c:f>'3. Tablero Ejecutivo'!$J$48:$J$57</c:f>
              <c:numCache>
                <c:formatCode>0%</c:formatCode>
                <c:ptCount val="10"/>
                <c:pt idx="0">
                  <c:v>1.0666666666666667</c:v>
                </c:pt>
                <c:pt idx="1">
                  <c:v>0.85</c:v>
                </c:pt>
                <c:pt idx="2">
                  <c:v>1.0533333333333332</c:v>
                </c:pt>
                <c:pt idx="3">
                  <c:v>1.0958333333333334</c:v>
                </c:pt>
                <c:pt idx="4">
                  <c:v>1.2333333333333334</c:v>
                </c:pt>
                <c:pt idx="5">
                  <c:v>1.0833333333333333</c:v>
                </c:pt>
                <c:pt idx="6">
                  <c:v>1.0555555555555556</c:v>
                </c:pt>
                <c:pt idx="7">
                  <c:v>1.1116666666666666</c:v>
                </c:pt>
                <c:pt idx="8">
                  <c:v>1.0208333333333333</c:v>
                </c:pt>
                <c:pt idx="9">
                  <c:v>1.1499999999999999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FFB-4481-9A19-E94AB373C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61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58</xdr:row>
      <xdr:rowOff>0</xdr:rowOff>
    </xdr:from>
    <xdr:ext cx="6120000" cy="39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view="pageLayout" showGridLines="0" tabSelected="1" workbookViewId="0">
      <pane ySplit="4" topLeftCell="A5" activePane="bottomLeft" state="frozen"/>
      <selection pane="bottomLeft" sqref="A1:G1"/>
    </sheetView>
  </sheetViews>
  <sheetFormatPr baseColWidth="10" defaultColWidth="8.88671875" defaultRowHeight="14.4" x14ac:dyDescent="0.3"/>
  <cols>
    <col min="1" max="1" width="4" customWidth="1"/>
    <col min="2" max="2" width="26" customWidth="1"/>
    <col min="3" max="5" width="30" customWidth="1"/>
    <col min="6" max="6" width="22" customWidth="1"/>
    <col min="7" max="7" width="16" customWidth="1"/>
  </cols>
  <sheetData>
    <row r="1" spans="1:7" ht="30" customHeight="1" x14ac:dyDescent="0.3">
      <c r="A1" s="18" t="s">
        <v>0</v>
      </c>
      <c r="B1" s="19"/>
      <c r="C1" s="19"/>
      <c r="D1" s="19"/>
      <c r="E1" s="19"/>
      <c r="F1" s="19"/>
      <c r="G1" s="19"/>
    </row>
    <row r="2" spans="1:7" ht="24" customHeight="1" x14ac:dyDescent="0.3">
      <c r="A2" s="29" t="s">
        <v>1</v>
      </c>
      <c r="B2" s="19"/>
      <c r="C2" s="19"/>
      <c r="D2" s="19"/>
      <c r="E2" s="19"/>
      <c r="F2" s="19"/>
      <c r="G2" s="19"/>
    </row>
    <row r="3" spans="1:7" ht="31.95" customHeight="1" x14ac:dyDescent="0.3">
      <c r="A3" s="28" t="s">
        <v>2</v>
      </c>
      <c r="B3" s="19"/>
      <c r="C3" s="19"/>
      <c r="D3" s="19"/>
      <c r="E3" s="19"/>
      <c r="F3" s="19"/>
      <c r="G3" s="19"/>
    </row>
    <row r="4" spans="1:7" ht="16.95" customHeight="1" x14ac:dyDescent="0.3">
      <c r="A4" s="30" t="s">
        <v>3</v>
      </c>
      <c r="B4" s="19"/>
      <c r="C4" s="19"/>
      <c r="D4" s="19"/>
      <c r="E4" s="19"/>
      <c r="F4" s="19"/>
      <c r="G4" s="19"/>
    </row>
    <row r="6" spans="1:7" ht="22.05" customHeight="1" x14ac:dyDescent="0.3">
      <c r="A6" s="20" t="s">
        <v>4</v>
      </c>
      <c r="B6" s="21"/>
      <c r="C6" s="21"/>
      <c r="D6" s="21"/>
      <c r="E6" s="21"/>
      <c r="F6" s="21"/>
      <c r="G6" s="21"/>
    </row>
    <row r="7" spans="1:7" ht="25.95" customHeight="1" x14ac:dyDescent="0.3">
      <c r="A7" s="24" t="s">
        <v>5</v>
      </c>
      <c r="B7" s="25"/>
      <c r="C7" s="25"/>
      <c r="D7" s="25"/>
      <c r="E7" s="25"/>
      <c r="F7" s="25"/>
      <c r="G7" s="25"/>
    </row>
    <row r="8" spans="1:7" ht="25.95" customHeight="1" x14ac:dyDescent="0.3">
      <c r="A8" s="26" t="s">
        <v>6</v>
      </c>
      <c r="B8" s="27"/>
      <c r="C8" s="27"/>
      <c r="D8" s="27"/>
      <c r="E8" s="27"/>
      <c r="F8" s="27"/>
      <c r="G8" s="27"/>
    </row>
    <row r="9" spans="1:7" ht="25.95" customHeight="1" x14ac:dyDescent="0.3">
      <c r="A9" s="24" t="s">
        <v>7</v>
      </c>
      <c r="B9" s="25"/>
      <c r="C9" s="25"/>
      <c r="D9" s="25"/>
      <c r="E9" s="25"/>
      <c r="F9" s="25"/>
      <c r="G9" s="25"/>
    </row>
    <row r="11" spans="1:7" ht="22.05" customHeight="1" x14ac:dyDescent="0.3">
      <c r="A11" s="20" t="s">
        <v>8</v>
      </c>
      <c r="B11" s="21"/>
      <c r="C11" s="21"/>
      <c r="D11" s="21"/>
      <c r="E11" s="21"/>
      <c r="F11" s="21"/>
      <c r="G11" s="21"/>
    </row>
    <row r="12" spans="1:7" ht="25.95" customHeight="1" x14ac:dyDescent="0.3">
      <c r="A12" s="26" t="s">
        <v>9</v>
      </c>
      <c r="B12" s="27"/>
      <c r="C12" s="27"/>
      <c r="D12" s="27"/>
      <c r="E12" s="27"/>
      <c r="F12" s="27"/>
      <c r="G12" s="27"/>
    </row>
    <row r="13" spans="1:7" ht="25.95" customHeight="1" x14ac:dyDescent="0.3">
      <c r="A13" s="24" t="s">
        <v>10</v>
      </c>
      <c r="B13" s="25"/>
      <c r="C13" s="25"/>
      <c r="D13" s="25"/>
      <c r="E13" s="25"/>
      <c r="F13" s="25"/>
      <c r="G13" s="25"/>
    </row>
    <row r="14" spans="1:7" ht="15" customHeight="1" x14ac:dyDescent="0.3">
      <c r="A14" s="26" t="s">
        <v>11</v>
      </c>
      <c r="B14" s="27"/>
      <c r="C14" s="27"/>
      <c r="D14" s="27"/>
      <c r="E14" s="27"/>
      <c r="F14" s="27"/>
      <c r="G14" s="27"/>
    </row>
    <row r="16" spans="1:7" ht="22.05" customHeight="1" x14ac:dyDescent="0.3">
      <c r="A16" s="20" t="s">
        <v>12</v>
      </c>
      <c r="B16" s="21"/>
      <c r="C16" s="21"/>
      <c r="D16" s="21"/>
      <c r="E16" s="21"/>
      <c r="F16" s="21"/>
      <c r="G16" s="21"/>
    </row>
    <row r="17" spans="1:7" ht="25.95" customHeight="1" x14ac:dyDescent="0.3">
      <c r="A17" s="24" t="s">
        <v>13</v>
      </c>
      <c r="B17" s="25"/>
      <c r="C17" s="25"/>
      <c r="D17" s="25"/>
      <c r="E17" s="25"/>
      <c r="F17" s="25"/>
      <c r="G17" s="25"/>
    </row>
    <row r="18" spans="1:7" ht="25.95" customHeight="1" x14ac:dyDescent="0.3">
      <c r="A18" s="26" t="s">
        <v>14</v>
      </c>
      <c r="B18" s="27"/>
      <c r="C18" s="27"/>
      <c r="D18" s="27"/>
      <c r="E18" s="27"/>
      <c r="F18" s="27"/>
      <c r="G18" s="27"/>
    </row>
    <row r="19" spans="1:7" ht="25.95" customHeight="1" x14ac:dyDescent="0.3">
      <c r="A19" s="24" t="s">
        <v>15</v>
      </c>
      <c r="B19" s="25"/>
      <c r="C19" s="25"/>
      <c r="D19" s="25"/>
      <c r="E19" s="25"/>
      <c r="F19" s="25"/>
      <c r="G19" s="25"/>
    </row>
    <row r="20" spans="1:7" ht="25.95" customHeight="1" x14ac:dyDescent="0.3">
      <c r="A20" s="26" t="s">
        <v>16</v>
      </c>
      <c r="B20" s="27"/>
      <c r="C20" s="27"/>
      <c r="D20" s="27"/>
      <c r="E20" s="27"/>
      <c r="F20" s="27"/>
      <c r="G20" s="27"/>
    </row>
    <row r="22" spans="1:7" ht="22.05" customHeight="1" x14ac:dyDescent="0.3">
      <c r="A22" s="20" t="s">
        <v>17</v>
      </c>
      <c r="B22" s="21"/>
      <c r="C22" s="21"/>
      <c r="D22" s="21"/>
      <c r="E22" s="21"/>
      <c r="F22" s="21"/>
      <c r="G22" s="21"/>
    </row>
    <row r="23" spans="1:7" ht="25.95" customHeight="1" x14ac:dyDescent="0.3">
      <c r="A23" s="24" t="s">
        <v>18</v>
      </c>
      <c r="B23" s="25"/>
      <c r="C23" s="25"/>
      <c r="D23" s="25"/>
      <c r="E23" s="25"/>
      <c r="F23" s="25"/>
      <c r="G23" s="25"/>
    </row>
    <row r="24" spans="1:7" ht="25.95" customHeight="1" x14ac:dyDescent="0.3">
      <c r="A24" s="26" t="s">
        <v>19</v>
      </c>
      <c r="B24" s="27"/>
      <c r="C24" s="27"/>
      <c r="D24" s="27"/>
      <c r="E24" s="27"/>
      <c r="F24" s="27"/>
      <c r="G24" s="27"/>
    </row>
    <row r="25" spans="1:7" ht="25.95" customHeight="1" x14ac:dyDescent="0.3">
      <c r="A25" s="24" t="s">
        <v>20</v>
      </c>
      <c r="B25" s="25"/>
      <c r="C25" s="25"/>
      <c r="D25" s="25"/>
      <c r="E25" s="25"/>
      <c r="F25" s="25"/>
      <c r="G25" s="25"/>
    </row>
    <row r="27" spans="1:7" ht="22.05" customHeight="1" x14ac:dyDescent="0.3">
      <c r="A27" s="20" t="s">
        <v>21</v>
      </c>
      <c r="B27" s="21"/>
      <c r="C27" s="21"/>
      <c r="D27" s="21"/>
      <c r="E27" s="21"/>
      <c r="F27" s="21"/>
      <c r="G27" s="21"/>
    </row>
    <row r="28" spans="1:7" ht="15" customHeight="1" x14ac:dyDescent="0.3">
      <c r="A28" s="26" t="s">
        <v>22</v>
      </c>
      <c r="B28" s="27"/>
      <c r="C28" s="27"/>
      <c r="D28" s="27"/>
      <c r="E28" s="27"/>
      <c r="F28" s="27"/>
      <c r="G28" s="27"/>
    </row>
    <row r="29" spans="1:7" ht="15" customHeight="1" x14ac:dyDescent="0.3">
      <c r="A29" s="24" t="s">
        <v>23</v>
      </c>
      <c r="B29" s="25"/>
      <c r="C29" s="25"/>
      <c r="D29" s="25"/>
      <c r="E29" s="25"/>
      <c r="F29" s="25"/>
      <c r="G29" s="25"/>
    </row>
    <row r="30" spans="1:7" ht="15" customHeight="1" x14ac:dyDescent="0.3">
      <c r="A30" s="26" t="s">
        <v>24</v>
      </c>
      <c r="B30" s="27"/>
      <c r="C30" s="27"/>
      <c r="D30" s="27"/>
      <c r="E30" s="27"/>
      <c r="F30" s="27"/>
      <c r="G30" s="27"/>
    </row>
    <row r="31" spans="1:7" ht="15" customHeight="1" x14ac:dyDescent="0.3">
      <c r="A31" s="24" t="s">
        <v>25</v>
      </c>
      <c r="B31" s="25"/>
      <c r="C31" s="25"/>
      <c r="D31" s="25"/>
      <c r="E31" s="25"/>
      <c r="F31" s="25"/>
      <c r="G31" s="25"/>
    </row>
    <row r="33" spans="1:7" ht="22.05" customHeight="1" x14ac:dyDescent="0.3">
      <c r="A33" s="22" t="str">
        <f>HYPERLINK("05_Matriz_Networking_Alianzas_y_Monetizacion.xlsx","◀ Paso 5: Monetización")</f>
        <v>◀ Paso 5: Monetización</v>
      </c>
      <c r="B33" s="23"/>
      <c r="C33" s="31" t="s">
        <v>26</v>
      </c>
      <c r="D33" s="27"/>
      <c r="E33" s="22" t="str">
        <f>HYPERLINK("Listado Maestro.xlsx","Volver al Listado Maestro ▶")</f>
        <v>Volver al Listado Maestro ▶</v>
      </c>
      <c r="F33" s="23"/>
      <c r="G33" s="23"/>
    </row>
  </sheetData>
  <mergeCells count="29">
    <mergeCell ref="A8:G8"/>
    <mergeCell ref="C33:D33"/>
    <mergeCell ref="A22:G22"/>
    <mergeCell ref="A31:G31"/>
    <mergeCell ref="A30:G30"/>
    <mergeCell ref="A19:G19"/>
    <mergeCell ref="A28:G28"/>
    <mergeCell ref="A13:G13"/>
    <mergeCell ref="A9:G9"/>
    <mergeCell ref="A24:G24"/>
    <mergeCell ref="A11:G11"/>
    <mergeCell ref="A14:G14"/>
    <mergeCell ref="A17:G17"/>
    <mergeCell ref="A1:G1"/>
    <mergeCell ref="A6:G6"/>
    <mergeCell ref="A33:B33"/>
    <mergeCell ref="A16:G16"/>
    <mergeCell ref="A7:G7"/>
    <mergeCell ref="A25:G25"/>
    <mergeCell ref="E33:G33"/>
    <mergeCell ref="A18:G18"/>
    <mergeCell ref="A27:G27"/>
    <mergeCell ref="A3:G3"/>
    <mergeCell ref="A12:G12"/>
    <mergeCell ref="A2:G2"/>
    <mergeCell ref="A23:G23"/>
    <mergeCell ref="A4:G4"/>
    <mergeCell ref="A20:G20"/>
    <mergeCell ref="A29:G29"/>
  </mergeCells>
  <pageMargins left="0.4" right="0.4" top="0.55000000000000004" bottom="0.55000000000000004" header="0.25" footer="0.25"/>
  <pageSetup fitToHeight="0" orientation="portrait"/>
  <headerFooter>
    <oddHeader>&amp;L&amp;8 &amp;K7C3AEDSistema M.A.R.C.A. 360°&amp;R&amp;8 &amp;K94A3B8XPROF · Marca Personal</oddHeader>
    <oddFooter>&amp;L&amp;8 &amp;K475569XPROF Soluciones de Crecimiento &amp; Innovación&amp;C&amp;8 &amp;K94A3B8MARCA-06-METR&amp;R&amp;8 &amp;K475569Página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5"/>
  <sheetViews>
    <sheetView view="pageLayout"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5" customWidth="1"/>
    <col min="2" max="2" width="34" customWidth="1"/>
    <col min="3" max="3" width="13" customWidth="1"/>
    <col min="4" max="15" width="6.44140625" customWidth="1"/>
    <col min="16" max="17" width="10" customWidth="1"/>
    <col min="18" max="18" width="13" customWidth="1"/>
  </cols>
  <sheetData>
    <row r="1" spans="1:18" ht="30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4" customHeight="1" x14ac:dyDescent="0.3">
      <c r="A2" s="2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31.95" customHeight="1" x14ac:dyDescent="0.3">
      <c r="A3" s="28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6.95" customHeight="1" x14ac:dyDescent="0.3">
      <c r="A4" s="30" t="s">
        <v>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16.05" customHeight="1" x14ac:dyDescent="0.3">
      <c r="A5" s="34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30" customHeight="1" x14ac:dyDescent="0.3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  <c r="J6" s="1" t="s">
        <v>40</v>
      </c>
      <c r="K6" s="1" t="s">
        <v>41</v>
      </c>
      <c r="L6" s="1" t="s">
        <v>42</v>
      </c>
      <c r="M6" s="1" t="s">
        <v>43</v>
      </c>
      <c r="N6" s="1" t="s">
        <v>44</v>
      </c>
      <c r="O6" s="1" t="s">
        <v>45</v>
      </c>
      <c r="P6" s="1" t="s">
        <v>46</v>
      </c>
      <c r="Q6" s="1" t="s">
        <v>47</v>
      </c>
      <c r="R6" s="1" t="s">
        <v>48</v>
      </c>
    </row>
    <row r="7" spans="1:18" ht="24" customHeight="1" x14ac:dyDescent="0.3">
      <c r="A7" s="2" t="s">
        <v>49</v>
      </c>
      <c r="B7" s="3" t="s">
        <v>50</v>
      </c>
      <c r="C7" s="4" t="s">
        <v>51</v>
      </c>
      <c r="D7" s="5">
        <v>8</v>
      </c>
      <c r="E7" s="5">
        <v>10</v>
      </c>
      <c r="F7" s="5">
        <v>12</v>
      </c>
      <c r="G7" s="5">
        <v>12</v>
      </c>
      <c r="H7" s="5">
        <v>11</v>
      </c>
      <c r="I7" s="5">
        <v>12</v>
      </c>
      <c r="J7" s="5">
        <v>6</v>
      </c>
      <c r="K7" s="5">
        <v>10</v>
      </c>
      <c r="L7" s="5">
        <v>12</v>
      </c>
      <c r="M7" s="5">
        <v>12</v>
      </c>
      <c r="N7" s="5">
        <v>11</v>
      </c>
      <c r="O7" s="5">
        <v>12</v>
      </c>
      <c r="P7" s="6">
        <f t="shared" ref="P7:P16" si="0">SUM(D7:O7)</f>
        <v>128</v>
      </c>
      <c r="Q7" s="5">
        <v>120</v>
      </c>
      <c r="R7" s="7">
        <f t="shared" ref="R7:R16" si="1">IFERROR(P7/Q7,0)</f>
        <v>1.0666666666666667</v>
      </c>
    </row>
    <row r="8" spans="1:18" ht="24" customHeight="1" x14ac:dyDescent="0.3">
      <c r="A8" s="8" t="s">
        <v>49</v>
      </c>
      <c r="B8" s="9" t="s">
        <v>52</v>
      </c>
      <c r="C8" s="10" t="s">
        <v>53</v>
      </c>
      <c r="D8" s="11">
        <v>18</v>
      </c>
      <c r="E8" s="11">
        <v>24</v>
      </c>
      <c r="F8" s="11">
        <v>31</v>
      </c>
      <c r="G8" s="11">
        <v>38</v>
      </c>
      <c r="H8" s="11">
        <v>42</v>
      </c>
      <c r="I8" s="11">
        <v>47</v>
      </c>
      <c r="J8" s="11">
        <v>29</v>
      </c>
      <c r="K8" s="11">
        <v>44</v>
      </c>
      <c r="L8" s="11">
        <v>52</v>
      </c>
      <c r="M8" s="11">
        <v>58</v>
      </c>
      <c r="N8" s="11">
        <v>61</v>
      </c>
      <c r="O8" s="11">
        <v>66</v>
      </c>
      <c r="P8" s="6">
        <f t="shared" si="0"/>
        <v>510</v>
      </c>
      <c r="Q8" s="11">
        <v>600</v>
      </c>
      <c r="R8" s="7">
        <f t="shared" si="1"/>
        <v>0.85</v>
      </c>
    </row>
    <row r="9" spans="1:18" ht="24" customHeight="1" x14ac:dyDescent="0.3">
      <c r="A9" s="2" t="s">
        <v>49</v>
      </c>
      <c r="B9" s="3" t="s">
        <v>54</v>
      </c>
      <c r="C9" s="4" t="s">
        <v>55</v>
      </c>
      <c r="D9" s="5">
        <v>42</v>
      </c>
      <c r="E9" s="5">
        <v>55</v>
      </c>
      <c r="F9" s="5">
        <v>68</v>
      </c>
      <c r="G9" s="5">
        <v>74</v>
      </c>
      <c r="H9" s="5">
        <v>81</v>
      </c>
      <c r="I9" s="5">
        <v>88</v>
      </c>
      <c r="J9" s="5">
        <v>45</v>
      </c>
      <c r="K9" s="5">
        <v>79</v>
      </c>
      <c r="L9" s="5">
        <v>92</v>
      </c>
      <c r="M9" s="5">
        <v>101</v>
      </c>
      <c r="N9" s="5">
        <v>108</v>
      </c>
      <c r="O9" s="5">
        <v>115</v>
      </c>
      <c r="P9" s="6">
        <f t="shared" si="0"/>
        <v>948</v>
      </c>
      <c r="Q9" s="5">
        <v>900</v>
      </c>
      <c r="R9" s="7">
        <f t="shared" si="1"/>
        <v>1.0533333333333332</v>
      </c>
    </row>
    <row r="10" spans="1:18" ht="24" customHeight="1" x14ac:dyDescent="0.3">
      <c r="A10" s="8" t="s">
        <v>56</v>
      </c>
      <c r="B10" s="9" t="s">
        <v>57</v>
      </c>
      <c r="C10" s="10" t="s">
        <v>58</v>
      </c>
      <c r="D10" s="11">
        <v>22</v>
      </c>
      <c r="E10" s="11">
        <v>28</v>
      </c>
      <c r="F10" s="11">
        <v>35</v>
      </c>
      <c r="G10" s="11">
        <v>41</v>
      </c>
      <c r="H10" s="11">
        <v>44</v>
      </c>
      <c r="I10" s="11">
        <v>49</v>
      </c>
      <c r="J10" s="11">
        <v>26</v>
      </c>
      <c r="K10" s="11">
        <v>43</v>
      </c>
      <c r="L10" s="11">
        <v>51</v>
      </c>
      <c r="M10" s="11">
        <v>57</v>
      </c>
      <c r="N10" s="11">
        <v>62</v>
      </c>
      <c r="O10" s="11">
        <v>68</v>
      </c>
      <c r="P10" s="6">
        <f t="shared" si="0"/>
        <v>526</v>
      </c>
      <c r="Q10" s="11">
        <v>480</v>
      </c>
      <c r="R10" s="7">
        <f t="shared" si="1"/>
        <v>1.0958333333333334</v>
      </c>
    </row>
    <row r="11" spans="1:18" ht="24" customHeight="1" x14ac:dyDescent="0.3">
      <c r="A11" s="2" t="s">
        <v>56</v>
      </c>
      <c r="B11" s="3" t="s">
        <v>59</v>
      </c>
      <c r="C11" s="4" t="s">
        <v>60</v>
      </c>
      <c r="D11" s="5">
        <v>4</v>
      </c>
      <c r="E11" s="5">
        <v>6</v>
      </c>
      <c r="F11" s="5">
        <v>9</v>
      </c>
      <c r="G11" s="5">
        <v>11</v>
      </c>
      <c r="H11" s="5">
        <v>12</v>
      </c>
      <c r="I11" s="5">
        <v>14</v>
      </c>
      <c r="J11" s="5">
        <v>7</v>
      </c>
      <c r="K11" s="5">
        <v>13</v>
      </c>
      <c r="L11" s="5">
        <v>15</v>
      </c>
      <c r="M11" s="5">
        <v>17</v>
      </c>
      <c r="N11" s="5">
        <v>19</v>
      </c>
      <c r="O11" s="5">
        <v>21</v>
      </c>
      <c r="P11" s="6">
        <f t="shared" si="0"/>
        <v>148</v>
      </c>
      <c r="Q11" s="5">
        <v>120</v>
      </c>
      <c r="R11" s="7">
        <f t="shared" si="1"/>
        <v>1.2333333333333334</v>
      </c>
    </row>
    <row r="12" spans="1:18" ht="24" customHeight="1" x14ac:dyDescent="0.3">
      <c r="A12" s="8" t="s">
        <v>61</v>
      </c>
      <c r="B12" s="9" t="s">
        <v>62</v>
      </c>
      <c r="C12" s="10" t="s">
        <v>63</v>
      </c>
      <c r="D12" s="11">
        <v>0</v>
      </c>
      <c r="E12" s="11">
        <v>0</v>
      </c>
      <c r="F12" s="11">
        <v>1</v>
      </c>
      <c r="G12" s="11">
        <v>1</v>
      </c>
      <c r="H12" s="11">
        <v>2</v>
      </c>
      <c r="I12" s="11">
        <v>1</v>
      </c>
      <c r="J12" s="11">
        <v>0</v>
      </c>
      <c r="K12" s="11">
        <v>1</v>
      </c>
      <c r="L12" s="11">
        <v>2</v>
      </c>
      <c r="M12" s="11">
        <v>2</v>
      </c>
      <c r="N12" s="11">
        <v>1</v>
      </c>
      <c r="O12" s="11">
        <v>2</v>
      </c>
      <c r="P12" s="6">
        <f t="shared" si="0"/>
        <v>13</v>
      </c>
      <c r="Q12" s="11">
        <v>12</v>
      </c>
      <c r="R12" s="7">
        <f t="shared" si="1"/>
        <v>1.0833333333333333</v>
      </c>
    </row>
    <row r="13" spans="1:18" ht="24" customHeight="1" x14ac:dyDescent="0.3">
      <c r="A13" s="2" t="s">
        <v>61</v>
      </c>
      <c r="B13" s="3" t="s">
        <v>64</v>
      </c>
      <c r="C13" s="4" t="s">
        <v>65</v>
      </c>
      <c r="D13" s="5">
        <v>1</v>
      </c>
      <c r="E13" s="5">
        <v>1</v>
      </c>
      <c r="F13" s="5">
        <v>2</v>
      </c>
      <c r="G13" s="5">
        <v>3</v>
      </c>
      <c r="H13" s="5">
        <v>3</v>
      </c>
      <c r="I13" s="5">
        <v>4</v>
      </c>
      <c r="J13" s="5">
        <v>2</v>
      </c>
      <c r="K13" s="5">
        <v>3</v>
      </c>
      <c r="L13" s="5">
        <v>4</v>
      </c>
      <c r="M13" s="5">
        <v>5</v>
      </c>
      <c r="N13" s="5">
        <v>4</v>
      </c>
      <c r="O13" s="5">
        <v>6</v>
      </c>
      <c r="P13" s="6">
        <f t="shared" si="0"/>
        <v>38</v>
      </c>
      <c r="Q13" s="5">
        <v>36</v>
      </c>
      <c r="R13" s="7">
        <f t="shared" si="1"/>
        <v>1.0555555555555556</v>
      </c>
    </row>
    <row r="14" spans="1:18" ht="24" customHeight="1" x14ac:dyDescent="0.3">
      <c r="A14" s="8" t="s">
        <v>66</v>
      </c>
      <c r="B14" s="9" t="s">
        <v>67</v>
      </c>
      <c r="C14" s="10" t="s">
        <v>68</v>
      </c>
      <c r="D14" s="11">
        <v>25</v>
      </c>
      <c r="E14" s="11">
        <v>34</v>
      </c>
      <c r="F14" s="11">
        <v>41</v>
      </c>
      <c r="G14" s="11">
        <v>48</v>
      </c>
      <c r="H14" s="11">
        <v>55</v>
      </c>
      <c r="I14" s="11">
        <v>62</v>
      </c>
      <c r="J14" s="11">
        <v>33</v>
      </c>
      <c r="K14" s="11">
        <v>58</v>
      </c>
      <c r="L14" s="11">
        <v>67</v>
      </c>
      <c r="M14" s="11">
        <v>74</v>
      </c>
      <c r="N14" s="11">
        <v>81</v>
      </c>
      <c r="O14" s="11">
        <v>89</v>
      </c>
      <c r="P14" s="6">
        <f t="shared" si="0"/>
        <v>667</v>
      </c>
      <c r="Q14" s="11">
        <v>600</v>
      </c>
      <c r="R14" s="7">
        <f t="shared" si="1"/>
        <v>1.1116666666666666</v>
      </c>
    </row>
    <row r="15" spans="1:18" ht="24" customHeight="1" x14ac:dyDescent="0.3">
      <c r="A15" s="2" t="s">
        <v>66</v>
      </c>
      <c r="B15" s="3" t="s">
        <v>69</v>
      </c>
      <c r="C15" s="4" t="s">
        <v>70</v>
      </c>
      <c r="D15" s="5">
        <v>1</v>
      </c>
      <c r="E15" s="5">
        <v>2</v>
      </c>
      <c r="F15" s="5">
        <v>3</v>
      </c>
      <c r="G15" s="5">
        <v>4</v>
      </c>
      <c r="H15" s="5">
        <v>4</v>
      </c>
      <c r="I15" s="5">
        <v>5</v>
      </c>
      <c r="J15" s="5">
        <v>2</v>
      </c>
      <c r="K15" s="5">
        <v>4</v>
      </c>
      <c r="L15" s="5">
        <v>5</v>
      </c>
      <c r="M15" s="5">
        <v>6</v>
      </c>
      <c r="N15" s="5">
        <v>6</v>
      </c>
      <c r="O15" s="5">
        <v>7</v>
      </c>
      <c r="P15" s="6">
        <f t="shared" si="0"/>
        <v>49</v>
      </c>
      <c r="Q15" s="5">
        <v>48</v>
      </c>
      <c r="R15" s="7">
        <f t="shared" si="1"/>
        <v>1.0208333333333333</v>
      </c>
    </row>
    <row r="16" spans="1:18" ht="24" customHeight="1" x14ac:dyDescent="0.3">
      <c r="A16" s="8" t="s">
        <v>71</v>
      </c>
      <c r="B16" s="9" t="s">
        <v>72</v>
      </c>
      <c r="C16" s="10" t="s">
        <v>73</v>
      </c>
      <c r="D16" s="11">
        <v>2</v>
      </c>
      <c r="E16" s="11">
        <v>4</v>
      </c>
      <c r="F16" s="11">
        <v>7</v>
      </c>
      <c r="G16" s="11">
        <v>9</v>
      </c>
      <c r="H16" s="11">
        <v>11</v>
      </c>
      <c r="I16" s="11">
        <v>14</v>
      </c>
      <c r="J16" s="11">
        <v>6</v>
      </c>
      <c r="K16" s="11">
        <v>12</v>
      </c>
      <c r="L16" s="11">
        <v>15</v>
      </c>
      <c r="M16" s="11">
        <v>17</v>
      </c>
      <c r="N16" s="11">
        <v>19</v>
      </c>
      <c r="O16" s="11">
        <v>22</v>
      </c>
      <c r="P16" s="6">
        <f t="shared" si="0"/>
        <v>138</v>
      </c>
      <c r="Q16" s="11">
        <v>120</v>
      </c>
      <c r="R16" s="7">
        <f t="shared" si="1"/>
        <v>1.1499999999999999</v>
      </c>
    </row>
    <row r="18" spans="1:18" ht="22.05" customHeight="1" x14ac:dyDescent="0.3">
      <c r="A18" s="20" t="s">
        <v>74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25.95" customHeight="1" x14ac:dyDescent="0.3">
      <c r="A19" s="35" t="s">
        <v>75</v>
      </c>
      <c r="B19" s="33"/>
      <c r="C19" s="33"/>
      <c r="D19" s="13">
        <f t="shared" ref="D19:O19" si="2">D11+D15</f>
        <v>5</v>
      </c>
      <c r="E19" s="13">
        <f t="shared" si="2"/>
        <v>8</v>
      </c>
      <c r="F19" s="13">
        <f t="shared" si="2"/>
        <v>12</v>
      </c>
      <c r="G19" s="13">
        <f t="shared" si="2"/>
        <v>15</v>
      </c>
      <c r="H19" s="13">
        <f t="shared" si="2"/>
        <v>16</v>
      </c>
      <c r="I19" s="13">
        <f t="shared" si="2"/>
        <v>19</v>
      </c>
      <c r="J19" s="13">
        <f t="shared" si="2"/>
        <v>9</v>
      </c>
      <c r="K19" s="13">
        <f t="shared" si="2"/>
        <v>17</v>
      </c>
      <c r="L19" s="13">
        <f t="shared" si="2"/>
        <v>20</v>
      </c>
      <c r="M19" s="13">
        <f t="shared" si="2"/>
        <v>23</v>
      </c>
      <c r="N19" s="13">
        <f t="shared" si="2"/>
        <v>25</v>
      </c>
      <c r="O19" s="13">
        <f t="shared" si="2"/>
        <v>28</v>
      </c>
      <c r="P19" s="13">
        <f>SUM(D19:O19)</f>
        <v>197</v>
      </c>
      <c r="Q19" s="12"/>
      <c r="R19" s="12"/>
    </row>
    <row r="21" spans="1:18" ht="22.05" customHeight="1" x14ac:dyDescent="0.3">
      <c r="A21" s="20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25.95" customHeight="1" x14ac:dyDescent="0.3">
      <c r="A22" s="32" t="s">
        <v>77</v>
      </c>
      <c r="B22" s="33"/>
      <c r="C22" s="33"/>
      <c r="D22" s="32" t="s">
        <v>78</v>
      </c>
      <c r="E22" s="33"/>
      <c r="F22" s="33"/>
      <c r="G22" s="32" t="s">
        <v>79</v>
      </c>
      <c r="H22" s="33"/>
      <c r="I22" s="33"/>
      <c r="J22" s="32" t="s">
        <v>80</v>
      </c>
      <c r="K22" s="33"/>
      <c r="L22" s="33"/>
    </row>
    <row r="23" spans="1:18" ht="30" customHeight="1" x14ac:dyDescent="0.3">
      <c r="A23" s="36" t="str">
        <f>COUNTIF(R7:R16,"&gt;=1")&amp;" de 10"</f>
        <v>9 de 10</v>
      </c>
      <c r="B23" s="33"/>
      <c r="C23" s="33"/>
      <c r="D23" s="36" t="str">
        <f>IFERROR(ROUND(AVERAGE(R7:R16)*100,0)&amp;"%","0%")</f>
        <v>107%</v>
      </c>
      <c r="E23" s="33"/>
      <c r="F23" s="33"/>
      <c r="G23" s="36">
        <f>COUNTIF(R7:R16,"&lt;0.6")</f>
        <v>0</v>
      </c>
      <c r="H23" s="33"/>
      <c r="I23" s="33"/>
      <c r="J23" s="36" t="str">
        <f>IFERROR(INDEX($D$6:$O$6,MATCH(MAX(D19:O19),D19:O19,0)),"—")</f>
        <v>Dic</v>
      </c>
      <c r="K23" s="33"/>
      <c r="L23" s="33"/>
    </row>
    <row r="25" spans="1:18" ht="22.05" customHeight="1" x14ac:dyDescent="0.3">
      <c r="A25" s="22" t="str">
        <f>HYPERLINK("05_Matriz_Networking_Alianzas_y_Monetizacion.xlsx","◀ Paso 5: Monetización")</f>
        <v>◀ Paso 5: Monetización</v>
      </c>
      <c r="B25" s="23"/>
      <c r="C25" s="23"/>
      <c r="D25" s="23"/>
      <c r="E25" s="23"/>
      <c r="F25" s="23"/>
      <c r="G25" s="31" t="s">
        <v>26</v>
      </c>
      <c r="H25" s="27"/>
      <c r="I25" s="27"/>
      <c r="J25" s="27"/>
      <c r="K25" s="27"/>
      <c r="L25" s="27"/>
      <c r="M25" s="22" t="str">
        <f>HYPERLINK("Listado Maestro.xlsx","Volver al Listado Maestro ▶")</f>
        <v>Volver al Listado Maestro ▶</v>
      </c>
      <c r="N25" s="23"/>
      <c r="O25" s="23"/>
      <c r="P25" s="23"/>
      <c r="Q25" s="23"/>
      <c r="R25" s="23"/>
    </row>
  </sheetData>
  <mergeCells count="19">
    <mergeCell ref="D23:F23"/>
    <mergeCell ref="J23:L23"/>
    <mergeCell ref="G23:I23"/>
    <mergeCell ref="A1:R1"/>
    <mergeCell ref="A25:F25"/>
    <mergeCell ref="A2:R2"/>
    <mergeCell ref="J22:L22"/>
    <mergeCell ref="A22:C22"/>
    <mergeCell ref="A5:R5"/>
    <mergeCell ref="A4:R4"/>
    <mergeCell ref="A19:C19"/>
    <mergeCell ref="G22:I22"/>
    <mergeCell ref="D22:F22"/>
    <mergeCell ref="M25:R25"/>
    <mergeCell ref="A18:R18"/>
    <mergeCell ref="A3:R3"/>
    <mergeCell ref="A21:R21"/>
    <mergeCell ref="A23:C23"/>
    <mergeCell ref="G25:L25"/>
  </mergeCells>
  <conditionalFormatting sqref="R7:R16">
    <cfRule type="cellIs" dxfId="8" priority="1" operator="greaterThanOrEqual">
      <formula>0.9</formula>
    </cfRule>
    <cfRule type="cellIs" dxfId="7" priority="2" operator="lessThan">
      <formula>0.6</formula>
    </cfRule>
    <cfRule type="cellIs" dxfId="6" priority="3" operator="between">
      <formula>0.6</formula>
      <formula>0.9</formula>
    </cfRule>
  </conditionalFormatting>
  <conditionalFormatting sqref="D7:O16">
    <cfRule type="colorScale" priority="4">
      <colorScale>
        <cfvo type="min"/>
        <cfvo type="max"/>
        <color rgb="FFF5F3FF"/>
        <color rgb="FFEDE9FE"/>
      </colorScale>
    </cfRule>
  </conditionalFormatting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&amp;K94A3B8MARCA-06-METR&amp;R&amp;8 &amp;K475569Página &amp;P de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2"/>
  <sheetViews>
    <sheetView view="pageLayout"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4" customWidth="1"/>
    <col min="2" max="2" width="22" customWidth="1"/>
    <col min="3" max="3" width="60" customWidth="1"/>
    <col min="4" max="4" width="10" customWidth="1"/>
    <col min="5" max="5" width="14" customWidth="1"/>
    <col min="6" max="6" width="10" customWidth="1"/>
    <col min="7" max="7" width="14" customWidth="1"/>
    <col min="8" max="8" width="44" customWidth="1"/>
  </cols>
  <sheetData>
    <row r="1" spans="1:8" ht="30" customHeight="1" x14ac:dyDescent="0.3">
      <c r="A1" s="18" t="s">
        <v>0</v>
      </c>
      <c r="B1" s="19"/>
      <c r="C1" s="19"/>
      <c r="D1" s="19"/>
      <c r="E1" s="19"/>
      <c r="F1" s="19"/>
      <c r="G1" s="19"/>
      <c r="H1" s="19"/>
    </row>
    <row r="2" spans="1:8" ht="24" customHeight="1" x14ac:dyDescent="0.3">
      <c r="A2" s="29" t="s">
        <v>81</v>
      </c>
      <c r="B2" s="19"/>
      <c r="C2" s="19"/>
      <c r="D2" s="19"/>
      <c r="E2" s="19"/>
      <c r="F2" s="19"/>
      <c r="G2" s="19"/>
      <c r="H2" s="19"/>
    </row>
    <row r="3" spans="1:8" ht="31.95" customHeight="1" x14ac:dyDescent="0.3">
      <c r="A3" s="28" t="s">
        <v>82</v>
      </c>
      <c r="B3" s="19"/>
      <c r="C3" s="19"/>
      <c r="D3" s="19"/>
      <c r="E3" s="19"/>
      <c r="F3" s="19"/>
      <c r="G3" s="19"/>
      <c r="H3" s="19"/>
    </row>
    <row r="4" spans="1:8" ht="16.95" customHeight="1" x14ac:dyDescent="0.3">
      <c r="A4" s="30" t="s">
        <v>83</v>
      </c>
      <c r="B4" s="19"/>
      <c r="C4" s="19"/>
      <c r="D4" s="19"/>
      <c r="E4" s="19"/>
      <c r="F4" s="19"/>
      <c r="G4" s="19"/>
      <c r="H4" s="19"/>
    </row>
    <row r="5" spans="1:8" ht="16.05" customHeight="1" x14ac:dyDescent="0.3">
      <c r="A5" s="34" t="s">
        <v>30</v>
      </c>
      <c r="B5" s="21"/>
      <c r="C5" s="21"/>
      <c r="D5" s="21"/>
      <c r="E5" s="21"/>
      <c r="F5" s="21"/>
      <c r="G5" s="21"/>
      <c r="H5" s="21"/>
    </row>
    <row r="6" spans="1:8" ht="31.95" customHeight="1" x14ac:dyDescent="0.3">
      <c r="A6" s="1" t="s">
        <v>84</v>
      </c>
      <c r="B6" s="1" t="s">
        <v>85</v>
      </c>
      <c r="C6" s="1" t="s">
        <v>86</v>
      </c>
      <c r="D6" s="1" t="s">
        <v>87</v>
      </c>
      <c r="E6" s="1" t="s">
        <v>88</v>
      </c>
      <c r="F6" s="1" t="s">
        <v>89</v>
      </c>
      <c r="G6" s="1" t="s">
        <v>90</v>
      </c>
      <c r="H6" s="1" t="s">
        <v>91</v>
      </c>
    </row>
    <row r="7" spans="1:8" ht="25.95" customHeight="1" x14ac:dyDescent="0.3">
      <c r="A7" s="5">
        <v>1</v>
      </c>
      <c r="B7" s="2" t="s">
        <v>92</v>
      </c>
      <c r="C7" s="14" t="s">
        <v>93</v>
      </c>
      <c r="D7" s="5">
        <v>5</v>
      </c>
      <c r="E7" s="5" t="s">
        <v>94</v>
      </c>
      <c r="F7" s="6">
        <f t="shared" ref="F7:F24" si="0">IF(E7="","",IF(E7="Sí",D7*2,IF(E7="Parcial",D7,0)))</f>
        <v>10</v>
      </c>
      <c r="G7" s="6" t="str">
        <f t="shared" ref="G7:G24" si="1">IF(E7="","",IF(E7="Sí","Cumple",IF(E7="Parcial","Incompleto","Ausente")))</f>
        <v>Cumple</v>
      </c>
      <c r="H7" s="15" t="str">
        <f t="shared" ref="H7:H24" si="2">IF(E7="","← Responde",IF(AND(E7="No",D7&gt;=5),"PRIORIDAD MÁXIMA: corrígelo esta semana. Está costándote oportunidades ahora mismo.",IF(E7="No","Pendiente. Prográmalo dentro de los próximos 30 días.",IF(E7="Parcial","Existe pero no cumple su función. Mejorarlo cuesta menos que crearlo de cero: hazlo ya.","Correcto. Revísalo de nuevo el próximo trimestre."))))</f>
        <v>Correcto. Revísalo de nuevo el próximo trimestre.</v>
      </c>
    </row>
    <row r="8" spans="1:8" ht="25.95" customHeight="1" x14ac:dyDescent="0.3">
      <c r="A8" s="11">
        <v>2</v>
      </c>
      <c r="B8" s="8" t="s">
        <v>92</v>
      </c>
      <c r="C8" s="16" t="s">
        <v>95</v>
      </c>
      <c r="D8" s="11">
        <v>4</v>
      </c>
      <c r="E8" s="11" t="s">
        <v>96</v>
      </c>
      <c r="F8" s="6">
        <f t="shared" si="0"/>
        <v>0</v>
      </c>
      <c r="G8" s="6" t="str">
        <f t="shared" si="1"/>
        <v>Ausente</v>
      </c>
      <c r="H8" s="15" t="str">
        <f t="shared" si="2"/>
        <v>Pendiente. Prográmalo dentro de los próximos 30 días.</v>
      </c>
    </row>
    <row r="9" spans="1:8" ht="25.95" customHeight="1" x14ac:dyDescent="0.3">
      <c r="A9" s="5">
        <v>3</v>
      </c>
      <c r="B9" s="2" t="s">
        <v>92</v>
      </c>
      <c r="C9" s="14" t="s">
        <v>97</v>
      </c>
      <c r="D9" s="5">
        <v>5</v>
      </c>
      <c r="E9" s="5" t="s">
        <v>96</v>
      </c>
      <c r="F9" s="6">
        <f t="shared" si="0"/>
        <v>0</v>
      </c>
      <c r="G9" s="6" t="str">
        <f t="shared" si="1"/>
        <v>Ausente</v>
      </c>
      <c r="H9" s="15" t="str">
        <f t="shared" si="2"/>
        <v>PRIORIDAD MÁXIMA: corrígelo esta semana. Está costándote oportunidades ahora mismo.</v>
      </c>
    </row>
    <row r="10" spans="1:8" ht="25.95" customHeight="1" x14ac:dyDescent="0.3">
      <c r="A10" s="11">
        <v>4</v>
      </c>
      <c r="B10" s="8" t="s">
        <v>92</v>
      </c>
      <c r="C10" s="16" t="s">
        <v>98</v>
      </c>
      <c r="D10" s="11">
        <v>5</v>
      </c>
      <c r="E10" s="11" t="s">
        <v>99</v>
      </c>
      <c r="F10" s="6">
        <f t="shared" si="0"/>
        <v>5</v>
      </c>
      <c r="G10" s="6" t="str">
        <f t="shared" si="1"/>
        <v>Incompleto</v>
      </c>
      <c r="H10" s="15" t="str">
        <f t="shared" si="2"/>
        <v>Existe pero no cumple su función. Mejorarlo cuesta menos que crearlo de cero: hazlo ya.</v>
      </c>
    </row>
    <row r="11" spans="1:8" ht="25.95" customHeight="1" x14ac:dyDescent="0.3">
      <c r="A11" s="5">
        <v>5</v>
      </c>
      <c r="B11" s="2" t="s">
        <v>92</v>
      </c>
      <c r="C11" s="14" t="s">
        <v>100</v>
      </c>
      <c r="D11" s="5">
        <v>4</v>
      </c>
      <c r="E11" s="5" t="s">
        <v>96</v>
      </c>
      <c r="F11" s="6">
        <f t="shared" si="0"/>
        <v>0</v>
      </c>
      <c r="G11" s="6" t="str">
        <f t="shared" si="1"/>
        <v>Ausente</v>
      </c>
      <c r="H11" s="15" t="str">
        <f t="shared" si="2"/>
        <v>Pendiente. Prográmalo dentro de los próximos 30 días.</v>
      </c>
    </row>
    <row r="12" spans="1:8" ht="25.95" customHeight="1" x14ac:dyDescent="0.3">
      <c r="A12" s="11">
        <v>6</v>
      </c>
      <c r="B12" s="8" t="s">
        <v>92</v>
      </c>
      <c r="C12" s="16" t="s">
        <v>101</v>
      </c>
      <c r="D12" s="11">
        <v>4</v>
      </c>
      <c r="E12" s="11" t="s">
        <v>99</v>
      </c>
      <c r="F12" s="6">
        <f t="shared" si="0"/>
        <v>4</v>
      </c>
      <c r="G12" s="6" t="str">
        <f t="shared" si="1"/>
        <v>Incompleto</v>
      </c>
      <c r="H12" s="15" t="str">
        <f t="shared" si="2"/>
        <v>Existe pero no cumple su función. Mejorarlo cuesta menos que crearlo de cero: hazlo ya.</v>
      </c>
    </row>
    <row r="13" spans="1:8" ht="25.95" customHeight="1" x14ac:dyDescent="0.3">
      <c r="A13" s="5">
        <v>7</v>
      </c>
      <c r="B13" s="2" t="s">
        <v>92</v>
      </c>
      <c r="C13" s="14" t="s">
        <v>102</v>
      </c>
      <c r="D13" s="5">
        <v>4</v>
      </c>
      <c r="E13" s="5" t="s">
        <v>99</v>
      </c>
      <c r="F13" s="6">
        <f t="shared" si="0"/>
        <v>4</v>
      </c>
      <c r="G13" s="6" t="str">
        <f t="shared" si="1"/>
        <v>Incompleto</v>
      </c>
      <c r="H13" s="15" t="str">
        <f t="shared" si="2"/>
        <v>Existe pero no cumple su función. Mejorarlo cuesta menos que crearlo de cero: hazlo ya.</v>
      </c>
    </row>
    <row r="14" spans="1:8" ht="25.95" customHeight="1" x14ac:dyDescent="0.3">
      <c r="A14" s="11">
        <v>8</v>
      </c>
      <c r="B14" s="8" t="s">
        <v>103</v>
      </c>
      <c r="C14" s="16" t="s">
        <v>104</v>
      </c>
      <c r="D14" s="11">
        <v>5</v>
      </c>
      <c r="E14" s="11" t="s">
        <v>96</v>
      </c>
      <c r="F14" s="6">
        <f t="shared" si="0"/>
        <v>0</v>
      </c>
      <c r="G14" s="6" t="str">
        <f t="shared" si="1"/>
        <v>Ausente</v>
      </c>
      <c r="H14" s="15" t="str">
        <f t="shared" si="2"/>
        <v>PRIORIDAD MÁXIMA: corrígelo esta semana. Está costándote oportunidades ahora mismo.</v>
      </c>
    </row>
    <row r="15" spans="1:8" ht="25.95" customHeight="1" x14ac:dyDescent="0.3">
      <c r="A15" s="5">
        <v>9</v>
      </c>
      <c r="B15" s="2" t="s">
        <v>103</v>
      </c>
      <c r="C15" s="14" t="s">
        <v>105</v>
      </c>
      <c r="D15" s="5">
        <v>4</v>
      </c>
      <c r="E15" s="5" t="s">
        <v>94</v>
      </c>
      <c r="F15" s="6">
        <f t="shared" si="0"/>
        <v>8</v>
      </c>
      <c r="G15" s="6" t="str">
        <f t="shared" si="1"/>
        <v>Cumple</v>
      </c>
      <c r="H15" s="15" t="str">
        <f t="shared" si="2"/>
        <v>Correcto. Revísalo de nuevo el próximo trimestre.</v>
      </c>
    </row>
    <row r="16" spans="1:8" ht="25.95" customHeight="1" x14ac:dyDescent="0.3">
      <c r="A16" s="11">
        <v>10</v>
      </c>
      <c r="B16" s="8" t="s">
        <v>103</v>
      </c>
      <c r="C16" s="16" t="s">
        <v>106</v>
      </c>
      <c r="D16" s="11">
        <v>3</v>
      </c>
      <c r="E16" s="11" t="s">
        <v>96</v>
      </c>
      <c r="F16" s="6">
        <f t="shared" si="0"/>
        <v>0</v>
      </c>
      <c r="G16" s="6" t="str">
        <f t="shared" si="1"/>
        <v>Ausente</v>
      </c>
      <c r="H16" s="15" t="str">
        <f t="shared" si="2"/>
        <v>Pendiente. Prográmalo dentro de los próximos 30 días.</v>
      </c>
    </row>
    <row r="17" spans="1:8" ht="25.95" customHeight="1" x14ac:dyDescent="0.3">
      <c r="A17" s="5">
        <v>11</v>
      </c>
      <c r="B17" s="2" t="s">
        <v>107</v>
      </c>
      <c r="C17" s="14" t="s">
        <v>108</v>
      </c>
      <c r="D17" s="5">
        <v>4</v>
      </c>
      <c r="E17" s="5" t="s">
        <v>96</v>
      </c>
      <c r="F17" s="6">
        <f t="shared" si="0"/>
        <v>0</v>
      </c>
      <c r="G17" s="6" t="str">
        <f t="shared" si="1"/>
        <v>Ausente</v>
      </c>
      <c r="H17" s="15" t="str">
        <f t="shared" si="2"/>
        <v>Pendiente. Prográmalo dentro de los próximos 30 días.</v>
      </c>
    </row>
    <row r="18" spans="1:8" ht="25.95" customHeight="1" x14ac:dyDescent="0.3">
      <c r="A18" s="11">
        <v>12</v>
      </c>
      <c r="B18" s="8" t="s">
        <v>107</v>
      </c>
      <c r="C18" s="16" t="s">
        <v>109</v>
      </c>
      <c r="D18" s="11">
        <v>5</v>
      </c>
      <c r="E18" s="11" t="s">
        <v>99</v>
      </c>
      <c r="F18" s="6">
        <f t="shared" si="0"/>
        <v>5</v>
      </c>
      <c r="G18" s="6" t="str">
        <f t="shared" si="1"/>
        <v>Incompleto</v>
      </c>
      <c r="H18" s="15" t="str">
        <f t="shared" si="2"/>
        <v>Existe pero no cumple su función. Mejorarlo cuesta menos que crearlo de cero: hazlo ya.</v>
      </c>
    </row>
    <row r="19" spans="1:8" ht="25.95" customHeight="1" x14ac:dyDescent="0.3">
      <c r="A19" s="5">
        <v>13</v>
      </c>
      <c r="B19" s="2" t="s">
        <v>107</v>
      </c>
      <c r="C19" s="14" t="s">
        <v>110</v>
      </c>
      <c r="D19" s="5">
        <v>4</v>
      </c>
      <c r="E19" s="5" t="s">
        <v>96</v>
      </c>
      <c r="F19" s="6">
        <f t="shared" si="0"/>
        <v>0</v>
      </c>
      <c r="G19" s="6" t="str">
        <f t="shared" si="1"/>
        <v>Ausente</v>
      </c>
      <c r="H19" s="15" t="str">
        <f t="shared" si="2"/>
        <v>Pendiente. Prográmalo dentro de los próximos 30 días.</v>
      </c>
    </row>
    <row r="20" spans="1:8" ht="25.95" customHeight="1" x14ac:dyDescent="0.3">
      <c r="A20" s="11">
        <v>14</v>
      </c>
      <c r="B20" s="8" t="s">
        <v>111</v>
      </c>
      <c r="C20" s="16" t="s">
        <v>112</v>
      </c>
      <c r="D20" s="11">
        <v>3</v>
      </c>
      <c r="E20" s="11" t="s">
        <v>94</v>
      </c>
      <c r="F20" s="6">
        <f t="shared" si="0"/>
        <v>6</v>
      </c>
      <c r="G20" s="6" t="str">
        <f t="shared" si="1"/>
        <v>Cumple</v>
      </c>
      <c r="H20" s="15" t="str">
        <f t="shared" si="2"/>
        <v>Correcto. Revísalo de nuevo el próximo trimestre.</v>
      </c>
    </row>
    <row r="21" spans="1:8" ht="25.95" customHeight="1" x14ac:dyDescent="0.3">
      <c r="A21" s="5">
        <v>15</v>
      </c>
      <c r="B21" s="2" t="s">
        <v>111</v>
      </c>
      <c r="C21" s="14" t="s">
        <v>113</v>
      </c>
      <c r="D21" s="5">
        <v>5</v>
      </c>
      <c r="E21" s="5" t="s">
        <v>99</v>
      </c>
      <c r="F21" s="6">
        <f t="shared" si="0"/>
        <v>5</v>
      </c>
      <c r="G21" s="6" t="str">
        <f t="shared" si="1"/>
        <v>Incompleto</v>
      </c>
      <c r="H21" s="15" t="str">
        <f t="shared" si="2"/>
        <v>Existe pero no cumple su función. Mejorarlo cuesta menos que crearlo de cero: hazlo ya.</v>
      </c>
    </row>
    <row r="22" spans="1:8" ht="25.95" customHeight="1" x14ac:dyDescent="0.3">
      <c r="A22" s="11">
        <v>16</v>
      </c>
      <c r="B22" s="8" t="s">
        <v>111</v>
      </c>
      <c r="C22" s="16" t="s">
        <v>114</v>
      </c>
      <c r="D22" s="11">
        <v>3</v>
      </c>
      <c r="E22" s="11" t="s">
        <v>96</v>
      </c>
      <c r="F22" s="6">
        <f t="shared" si="0"/>
        <v>0</v>
      </c>
      <c r="G22" s="6" t="str">
        <f t="shared" si="1"/>
        <v>Ausente</v>
      </c>
      <c r="H22" s="15" t="str">
        <f t="shared" si="2"/>
        <v>Pendiente. Prográmalo dentro de los próximos 30 días.</v>
      </c>
    </row>
    <row r="23" spans="1:8" ht="25.95" customHeight="1" x14ac:dyDescent="0.3">
      <c r="A23" s="5">
        <v>17</v>
      </c>
      <c r="B23" s="2" t="s">
        <v>115</v>
      </c>
      <c r="C23" s="14" t="s">
        <v>116</v>
      </c>
      <c r="D23" s="5">
        <v>5</v>
      </c>
      <c r="E23" s="5" t="s">
        <v>99</v>
      </c>
      <c r="F23" s="6">
        <f t="shared" si="0"/>
        <v>5</v>
      </c>
      <c r="G23" s="6" t="str">
        <f t="shared" si="1"/>
        <v>Incompleto</v>
      </c>
      <c r="H23" s="15" t="str">
        <f t="shared" si="2"/>
        <v>Existe pero no cumple su función. Mejorarlo cuesta menos que crearlo de cero: hazlo ya.</v>
      </c>
    </row>
    <row r="24" spans="1:8" ht="25.95" customHeight="1" x14ac:dyDescent="0.3">
      <c r="A24" s="11">
        <v>18</v>
      </c>
      <c r="B24" s="8" t="s">
        <v>115</v>
      </c>
      <c r="C24" s="16" t="s">
        <v>117</v>
      </c>
      <c r="D24" s="11">
        <v>5</v>
      </c>
      <c r="E24" s="11" t="s">
        <v>96</v>
      </c>
      <c r="F24" s="6">
        <f t="shared" si="0"/>
        <v>0</v>
      </c>
      <c r="G24" s="6" t="str">
        <f t="shared" si="1"/>
        <v>Ausente</v>
      </c>
      <c r="H24" s="15" t="str">
        <f t="shared" si="2"/>
        <v>PRIORIDAD MÁXIMA: corrígelo esta semana. Está costándote oportunidades ahora mismo.</v>
      </c>
    </row>
    <row r="26" spans="1:8" ht="22.05" customHeight="1" x14ac:dyDescent="0.3">
      <c r="A26" s="20" t="s">
        <v>118</v>
      </c>
      <c r="B26" s="21"/>
      <c r="C26" s="21"/>
      <c r="D26" s="21"/>
      <c r="E26" s="21"/>
      <c r="F26" s="21"/>
      <c r="G26" s="21"/>
      <c r="H26" s="21"/>
    </row>
    <row r="27" spans="1:8" ht="31.95" customHeight="1" x14ac:dyDescent="0.3">
      <c r="A27" s="42" t="s">
        <v>119</v>
      </c>
      <c r="B27" s="33"/>
      <c r="C27" s="33"/>
      <c r="D27" s="40" t="str">
        <f>IFERROR(ROUND(SUM(F7:F24)/(SUM(D7:D24)*2)*100,0)&amp;"%","0%")</f>
        <v>34%</v>
      </c>
      <c r="E27" s="33"/>
      <c r="F27" s="41" t="str">
        <f>IF(SUM(F7:F24)/(SUM(D7:D24)*2)&gt;=0.8,"Huella sólida. Mantenimiento trimestral y listo.",IF(SUM(F7:F24)/(SUM(D7:D24)*2)&gt;=0.5,"Huella aceptable con vacíos importantes. Corrige primero los puntos de peso 5.","Huella débil: hoy estás perdiendo oportunidades antes de la primera conversación. Es tu prioridad número uno."))</f>
        <v>Huella débil: hoy estás perdiendo oportunidades antes de la primera conversación. Es tu prioridad número uno.</v>
      </c>
      <c r="G27" s="33"/>
      <c r="H27" s="33"/>
    </row>
    <row r="29" spans="1:8" ht="19.95" customHeight="1" x14ac:dyDescent="0.3">
      <c r="A29" s="37" t="s">
        <v>120</v>
      </c>
      <c r="B29" s="38"/>
      <c r="C29" s="38"/>
      <c r="D29" s="38"/>
      <c r="E29" s="38"/>
      <c r="F29" s="38"/>
      <c r="G29" s="38"/>
      <c r="H29" s="39"/>
    </row>
    <row r="30" spans="1:8" ht="67.95" customHeight="1" x14ac:dyDescent="0.3">
      <c r="A30" s="43" t="str">
        <f>IF(COUNTIFS(E7:E24,"No",D7:D24,"&gt;=5")=0,"No tienes puntos críticos sin resolver. Tu huella digital ya no es el cuello de botella: concentra tu energía en el Paso 4 (contenidos) y en el Paso 5 (red y monetización).","Tienes "&amp;COUNTIFS(E7:E24,"No",D7:D24,"&gt;=5")&amp;" punto(s) de máximo impacto sin resolver. Empieza por el primero de la lista marcado en rojo: son correcciones de una tarde que cambian por completo la primera impresión que causas. Ningún contenido compensa un perfil que no explica a qué "&amp;"te dedicas.")</f>
        <v>Tienes 3 punto(s) de máximo impacto sin resolver. Empieza por el primero de la lista marcado en rojo: son correcciones de una tarde que cambian por completo la primera impresión que causas. Ningún contenido compensa un perfil que no explica a qué te dedicas.</v>
      </c>
      <c r="B30" s="44"/>
      <c r="C30" s="44"/>
      <c r="D30" s="44"/>
      <c r="E30" s="44"/>
      <c r="F30" s="44"/>
      <c r="G30" s="44"/>
      <c r="H30" s="45"/>
    </row>
    <row r="32" spans="1:8" ht="22.05" customHeight="1" x14ac:dyDescent="0.3">
      <c r="A32" s="22" t="str">
        <f>HYPERLINK("05_Matriz_Networking_Alianzas_y_Monetizacion.xlsx","◀ Paso 5: Monetización")</f>
        <v>◀ Paso 5: Monetización</v>
      </c>
      <c r="B32" s="23"/>
      <c r="C32" s="31" t="s">
        <v>26</v>
      </c>
      <c r="D32" s="27"/>
      <c r="E32" s="22" t="str">
        <f>HYPERLINK("Listado Maestro.xlsx","Volver al Listado Maestro ▶")</f>
        <v>Volver al Listado Maestro ▶</v>
      </c>
      <c r="F32" s="23"/>
      <c r="G32" s="23"/>
      <c r="H32" s="23"/>
    </row>
  </sheetData>
  <mergeCells count="14">
    <mergeCell ref="A1:H1"/>
    <mergeCell ref="A4:H4"/>
    <mergeCell ref="A3:H3"/>
    <mergeCell ref="A26:H26"/>
    <mergeCell ref="A30:H30"/>
    <mergeCell ref="C32:D32"/>
    <mergeCell ref="A29:H29"/>
    <mergeCell ref="A2:H2"/>
    <mergeCell ref="D27:E27"/>
    <mergeCell ref="F27:H27"/>
    <mergeCell ref="A32:B32"/>
    <mergeCell ref="A27:C27"/>
    <mergeCell ref="A5:H5"/>
    <mergeCell ref="E32:H32"/>
  </mergeCells>
  <conditionalFormatting sqref="G7:G24">
    <cfRule type="cellIs" dxfId="5" priority="1" operator="equal">
      <formula>"Cumple"</formula>
    </cfRule>
    <cfRule type="cellIs" dxfId="4" priority="2" operator="equal">
      <formula>"Incompleto"</formula>
    </cfRule>
    <cfRule type="cellIs" dxfId="3" priority="3" operator="equal">
      <formula>"Ausente"</formula>
    </cfRule>
  </conditionalFormatting>
  <dataValidations count="2">
    <dataValidation type="list" allowBlank="1" errorTitle="Valor no válido" error="Elige una opción de la lista desplegable." promptTitle="Selecciona" prompt="Haz clic en la flecha y elige una opción." sqref="E7:E24" xr:uid="{00000000-0002-0000-0200-000000000000}">
      <formula1>"Sí,Parcial,No"</formula1>
    </dataValidation>
    <dataValidation type="whole" allowBlank="1" errorTitle="Fuera de rango" error="Escribe un número dentro del rango permitido." promptTitle="Rango permitido" prompt="Escribe un número entre 1 y 5." sqref="D7:D24" xr:uid="{00000000-0002-0000-0200-000001000000}">
      <formula1>1</formula1>
      <formula2>5</formula2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&amp;K94A3B8MARCA-06-METR&amp;R&amp;8 &amp;K475569Página &amp;P de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4"/>
  <sheetViews>
    <sheetView view="pageLayout" showGridLines="0" workbookViewId="0">
      <pane ySplit="5" topLeftCell="A6" activePane="bottomLeft" state="frozen"/>
      <selection pane="bottomLeft"/>
    </sheetView>
  </sheetViews>
  <sheetFormatPr baseColWidth="10" defaultColWidth="8.88671875" defaultRowHeight="14.4" x14ac:dyDescent="0.3"/>
  <cols>
    <col min="1" max="12" width="13.44140625" customWidth="1"/>
  </cols>
  <sheetData>
    <row r="1" spans="1:12" ht="30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customHeight="1" x14ac:dyDescent="0.3">
      <c r="A2" s="29" t="s">
        <v>121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31.95" customHeight="1" x14ac:dyDescent="0.3">
      <c r="A3" s="28" t="s">
        <v>122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6.95" customHeight="1" x14ac:dyDescent="0.3">
      <c r="A4" s="30" t="s">
        <v>123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6" spans="1:12" ht="22.05" customHeight="1" x14ac:dyDescent="0.3">
      <c r="A6" s="20" t="s">
        <v>124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5.95" customHeight="1" x14ac:dyDescent="0.3">
      <c r="A7" s="54" t="s">
        <v>125</v>
      </c>
      <c r="B7" s="38"/>
      <c r="C7" s="55"/>
      <c r="D7" s="54" t="s">
        <v>126</v>
      </c>
      <c r="E7" s="38"/>
      <c r="F7" s="55"/>
      <c r="G7" s="54" t="s">
        <v>127</v>
      </c>
      <c r="H7" s="38"/>
      <c r="I7" s="55"/>
      <c r="J7" s="54" t="s">
        <v>128</v>
      </c>
      <c r="K7" s="38"/>
      <c r="L7" s="55"/>
    </row>
    <row r="8" spans="1:12" ht="34.049999999999997" customHeight="1" x14ac:dyDescent="0.3">
      <c r="A8" s="61" t="str">
        <f>IFERROR(ROUND(AVERAGE('1. Tablero Mensual'!$R$7:$R$16)*100,0)&amp;"%","0%")</f>
        <v>107%</v>
      </c>
      <c r="B8" s="62"/>
      <c r="C8" s="63"/>
      <c r="D8" s="61" t="str">
        <f>'2. Huella Digital'!$D$27</f>
        <v>34%</v>
      </c>
      <c r="E8" s="62"/>
      <c r="F8" s="63"/>
      <c r="G8" s="61">
        <f>'1. Tablero Mensual'!$P$15</f>
        <v>49</v>
      </c>
      <c r="H8" s="62"/>
      <c r="I8" s="63"/>
      <c r="J8" s="61" t="str">
        <f>'1. Tablero Mensual'!$P$16&amp;" mil USD"</f>
        <v>138 mil USD</v>
      </c>
      <c r="K8" s="62"/>
      <c r="L8" s="63"/>
    </row>
    <row r="9" spans="1:12" ht="18" customHeight="1" x14ac:dyDescent="0.3">
      <c r="A9" s="51" t="s">
        <v>129</v>
      </c>
      <c r="B9" s="52"/>
      <c r="C9" s="53"/>
      <c r="D9" s="51" t="s">
        <v>130</v>
      </c>
      <c r="E9" s="52"/>
      <c r="F9" s="53"/>
      <c r="G9" s="51" t="s">
        <v>131</v>
      </c>
      <c r="H9" s="52"/>
      <c r="I9" s="53"/>
      <c r="J9" s="51" t="s">
        <v>132</v>
      </c>
      <c r="K9" s="52"/>
      <c r="L9" s="53"/>
    </row>
    <row r="11" spans="1:12" ht="22.05" customHeight="1" x14ac:dyDescent="0.3">
      <c r="A11" s="20" t="s">
        <v>133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25.95" customHeight="1" x14ac:dyDescent="0.3">
      <c r="A12" s="57" t="s">
        <v>134</v>
      </c>
      <c r="B12" s="57"/>
      <c r="C12" s="57"/>
      <c r="D12" s="57" t="s">
        <v>135</v>
      </c>
      <c r="E12" s="57"/>
      <c r="F12" s="57"/>
      <c r="G12" s="57" t="s">
        <v>136</v>
      </c>
      <c r="H12" s="57"/>
      <c r="I12" s="57"/>
      <c r="J12" s="57" t="s">
        <v>137</v>
      </c>
      <c r="K12" s="57"/>
      <c r="L12" s="57"/>
    </row>
    <row r="13" spans="1:12" ht="19.05" customHeight="1" x14ac:dyDescent="0.3">
      <c r="A13" s="56" t="s">
        <v>34</v>
      </c>
      <c r="B13" s="47"/>
      <c r="C13" s="47"/>
      <c r="D13" s="46">
        <f>'1. Tablero Mensual'!$D$19</f>
        <v>5</v>
      </c>
      <c r="E13" s="47"/>
      <c r="F13" s="47"/>
      <c r="G13" s="46">
        <f>'1. Tablero Mensual'!$D$7</f>
        <v>8</v>
      </c>
      <c r="H13" s="47"/>
      <c r="I13" s="47"/>
      <c r="J13" s="46">
        <f>'1. Tablero Mensual'!$D$16</f>
        <v>2</v>
      </c>
      <c r="K13" s="47"/>
      <c r="L13" s="47"/>
    </row>
    <row r="14" spans="1:12" ht="19.05" customHeight="1" x14ac:dyDescent="0.3">
      <c r="A14" s="60" t="s">
        <v>35</v>
      </c>
      <c r="B14" s="49"/>
      <c r="C14" s="49"/>
      <c r="D14" s="46">
        <f>'1. Tablero Mensual'!$E$19</f>
        <v>8</v>
      </c>
      <c r="E14" s="49"/>
      <c r="F14" s="49"/>
      <c r="G14" s="46">
        <f>'1. Tablero Mensual'!$E$7</f>
        <v>10</v>
      </c>
      <c r="H14" s="49"/>
      <c r="I14" s="49"/>
      <c r="J14" s="46">
        <f>'1. Tablero Mensual'!$E$16</f>
        <v>4</v>
      </c>
      <c r="K14" s="49"/>
      <c r="L14" s="49"/>
    </row>
    <row r="15" spans="1:12" ht="19.05" customHeight="1" x14ac:dyDescent="0.3">
      <c r="A15" s="56" t="s">
        <v>36</v>
      </c>
      <c r="B15" s="47"/>
      <c r="C15" s="47"/>
      <c r="D15" s="46">
        <f>'1. Tablero Mensual'!$F$19</f>
        <v>12</v>
      </c>
      <c r="E15" s="47"/>
      <c r="F15" s="47"/>
      <c r="G15" s="46">
        <f>'1. Tablero Mensual'!$F$7</f>
        <v>12</v>
      </c>
      <c r="H15" s="47"/>
      <c r="I15" s="47"/>
      <c r="J15" s="46">
        <f>'1. Tablero Mensual'!$F$16</f>
        <v>7</v>
      </c>
      <c r="K15" s="47"/>
      <c r="L15" s="47"/>
    </row>
    <row r="16" spans="1:12" ht="19.05" customHeight="1" x14ac:dyDescent="0.3">
      <c r="A16" s="60" t="s">
        <v>37</v>
      </c>
      <c r="B16" s="49"/>
      <c r="C16" s="49"/>
      <c r="D16" s="46">
        <f>'1. Tablero Mensual'!$G$19</f>
        <v>15</v>
      </c>
      <c r="E16" s="49"/>
      <c r="F16" s="49"/>
      <c r="G16" s="46">
        <f>'1. Tablero Mensual'!$G$7</f>
        <v>12</v>
      </c>
      <c r="H16" s="49"/>
      <c r="I16" s="49"/>
      <c r="J16" s="46">
        <f>'1. Tablero Mensual'!$G$16</f>
        <v>9</v>
      </c>
      <c r="K16" s="49"/>
      <c r="L16" s="49"/>
    </row>
    <row r="17" spans="1:12" ht="19.05" customHeight="1" x14ac:dyDescent="0.3">
      <c r="A17" s="56" t="s">
        <v>38</v>
      </c>
      <c r="B17" s="47"/>
      <c r="C17" s="47"/>
      <c r="D17" s="46">
        <f>'1. Tablero Mensual'!$H$19</f>
        <v>16</v>
      </c>
      <c r="E17" s="47"/>
      <c r="F17" s="47"/>
      <c r="G17" s="46">
        <f>'1. Tablero Mensual'!$H$7</f>
        <v>11</v>
      </c>
      <c r="H17" s="47"/>
      <c r="I17" s="47"/>
      <c r="J17" s="46">
        <f>'1. Tablero Mensual'!$H$16</f>
        <v>11</v>
      </c>
      <c r="K17" s="47"/>
      <c r="L17" s="47"/>
    </row>
    <row r="18" spans="1:12" ht="19.05" customHeight="1" x14ac:dyDescent="0.3">
      <c r="A18" s="60" t="s">
        <v>39</v>
      </c>
      <c r="B18" s="49"/>
      <c r="C18" s="49"/>
      <c r="D18" s="46">
        <f>'1. Tablero Mensual'!$I$19</f>
        <v>19</v>
      </c>
      <c r="E18" s="49"/>
      <c r="F18" s="49"/>
      <c r="G18" s="46">
        <f>'1. Tablero Mensual'!$I$7</f>
        <v>12</v>
      </c>
      <c r="H18" s="49"/>
      <c r="I18" s="49"/>
      <c r="J18" s="46">
        <f>'1. Tablero Mensual'!$I$16</f>
        <v>14</v>
      </c>
      <c r="K18" s="49"/>
      <c r="L18" s="49"/>
    </row>
    <row r="19" spans="1:12" ht="19.05" customHeight="1" x14ac:dyDescent="0.3">
      <c r="A19" s="56" t="s">
        <v>40</v>
      </c>
      <c r="B19" s="47"/>
      <c r="C19" s="47"/>
      <c r="D19" s="46">
        <f>'1. Tablero Mensual'!$J$19</f>
        <v>9</v>
      </c>
      <c r="E19" s="47"/>
      <c r="F19" s="47"/>
      <c r="G19" s="46">
        <f>'1. Tablero Mensual'!$J$7</f>
        <v>6</v>
      </c>
      <c r="H19" s="47"/>
      <c r="I19" s="47"/>
      <c r="J19" s="46">
        <f>'1. Tablero Mensual'!$J$16</f>
        <v>6</v>
      </c>
      <c r="K19" s="47"/>
      <c r="L19" s="47"/>
    </row>
    <row r="20" spans="1:12" ht="19.05" customHeight="1" x14ac:dyDescent="0.3">
      <c r="A20" s="60" t="s">
        <v>41</v>
      </c>
      <c r="B20" s="49"/>
      <c r="C20" s="49"/>
      <c r="D20" s="46">
        <f>'1. Tablero Mensual'!$K$19</f>
        <v>17</v>
      </c>
      <c r="E20" s="49"/>
      <c r="F20" s="49"/>
      <c r="G20" s="46">
        <f>'1. Tablero Mensual'!$K$7</f>
        <v>10</v>
      </c>
      <c r="H20" s="49"/>
      <c r="I20" s="49"/>
      <c r="J20" s="46">
        <f>'1. Tablero Mensual'!$K$16</f>
        <v>12</v>
      </c>
      <c r="K20" s="49"/>
      <c r="L20" s="49"/>
    </row>
    <row r="21" spans="1:12" ht="19.05" customHeight="1" x14ac:dyDescent="0.3">
      <c r="A21" s="56" t="s">
        <v>42</v>
      </c>
      <c r="B21" s="47"/>
      <c r="C21" s="47"/>
      <c r="D21" s="46">
        <f>'1. Tablero Mensual'!$L$19</f>
        <v>20</v>
      </c>
      <c r="E21" s="47"/>
      <c r="F21" s="47"/>
      <c r="G21" s="46">
        <f>'1. Tablero Mensual'!$L$7</f>
        <v>12</v>
      </c>
      <c r="H21" s="47"/>
      <c r="I21" s="47"/>
      <c r="J21" s="46">
        <f>'1. Tablero Mensual'!$L$16</f>
        <v>15</v>
      </c>
      <c r="K21" s="47"/>
      <c r="L21" s="47"/>
    </row>
    <row r="22" spans="1:12" ht="19.05" customHeight="1" x14ac:dyDescent="0.3">
      <c r="A22" s="60" t="s">
        <v>43</v>
      </c>
      <c r="B22" s="49"/>
      <c r="C22" s="49"/>
      <c r="D22" s="46">
        <f>'1. Tablero Mensual'!$M$19</f>
        <v>23</v>
      </c>
      <c r="E22" s="49"/>
      <c r="F22" s="49"/>
      <c r="G22" s="46">
        <f>'1. Tablero Mensual'!$M$7</f>
        <v>12</v>
      </c>
      <c r="H22" s="49"/>
      <c r="I22" s="49"/>
      <c r="J22" s="46">
        <f>'1. Tablero Mensual'!$M$16</f>
        <v>17</v>
      </c>
      <c r="K22" s="49"/>
      <c r="L22" s="49"/>
    </row>
    <row r="23" spans="1:12" ht="19.05" customHeight="1" x14ac:dyDescent="0.3">
      <c r="A23" s="56" t="s">
        <v>44</v>
      </c>
      <c r="B23" s="47"/>
      <c r="C23" s="47"/>
      <c r="D23" s="46">
        <f>'1. Tablero Mensual'!$N$19</f>
        <v>25</v>
      </c>
      <c r="E23" s="47"/>
      <c r="F23" s="47"/>
      <c r="G23" s="46">
        <f>'1. Tablero Mensual'!$N$7</f>
        <v>11</v>
      </c>
      <c r="H23" s="47"/>
      <c r="I23" s="47"/>
      <c r="J23" s="46">
        <f>'1. Tablero Mensual'!$N$16</f>
        <v>19</v>
      </c>
      <c r="K23" s="47"/>
      <c r="L23" s="47"/>
    </row>
    <row r="24" spans="1:12" ht="19.05" customHeight="1" x14ac:dyDescent="0.3">
      <c r="A24" s="60" t="s">
        <v>45</v>
      </c>
      <c r="B24" s="49"/>
      <c r="C24" s="49"/>
      <c r="D24" s="46">
        <f>'1. Tablero Mensual'!$O$19</f>
        <v>28</v>
      </c>
      <c r="E24" s="49"/>
      <c r="F24" s="49"/>
      <c r="G24" s="46">
        <f>'1. Tablero Mensual'!$O$7</f>
        <v>12</v>
      </c>
      <c r="H24" s="49"/>
      <c r="I24" s="49"/>
      <c r="J24" s="46">
        <f>'1. Tablero Mensual'!$O$16</f>
        <v>22</v>
      </c>
      <c r="K24" s="49"/>
      <c r="L24" s="49"/>
    </row>
    <row r="46" spans="1:12" ht="22.05" customHeight="1" x14ac:dyDescent="0.3">
      <c r="A46" s="20" t="s">
        <v>138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2" ht="22.05" customHeight="1" x14ac:dyDescent="0.3">
      <c r="A47" s="59" t="s">
        <v>31</v>
      </c>
      <c r="B47" s="59"/>
      <c r="C47" s="59" t="s">
        <v>32</v>
      </c>
      <c r="D47" s="59"/>
      <c r="E47" s="59"/>
      <c r="F47" s="59"/>
      <c r="G47" s="59"/>
      <c r="H47" s="17" t="s">
        <v>46</v>
      </c>
      <c r="I47" s="17" t="s">
        <v>139</v>
      </c>
      <c r="J47" s="59" t="s">
        <v>48</v>
      </c>
      <c r="K47" s="59"/>
      <c r="L47" s="59"/>
    </row>
    <row r="48" spans="1:12" ht="19.05" customHeight="1" x14ac:dyDescent="0.3">
      <c r="A48" s="58" t="str">
        <f>'1. Tablero Mensual'!$A$7</f>
        <v>VISIBILIDAD</v>
      </c>
      <c r="B48" s="47"/>
      <c r="C48" s="48" t="str">
        <f>'1. Tablero Mensual'!$B$7</f>
        <v>Publicaciones realizadas</v>
      </c>
      <c r="D48" s="47"/>
      <c r="E48" s="47"/>
      <c r="F48" s="47"/>
      <c r="G48" s="47"/>
      <c r="H48" s="6">
        <f>'1. Tablero Mensual'!$P$7</f>
        <v>128</v>
      </c>
      <c r="I48" s="6">
        <f>'1. Tablero Mensual'!$Q$7</f>
        <v>120</v>
      </c>
      <c r="J48" s="50">
        <f>'1. Tablero Mensual'!$R$7</f>
        <v>1.0666666666666667</v>
      </c>
      <c r="K48" s="47"/>
      <c r="L48" s="47"/>
    </row>
    <row r="49" spans="1:12" ht="19.05" customHeight="1" x14ac:dyDescent="0.3">
      <c r="A49" s="58" t="str">
        <f>'1. Tablero Mensual'!$A$8</f>
        <v>VISIBILIDAD</v>
      </c>
      <c r="B49" s="49"/>
      <c r="C49" s="48" t="str">
        <f>'1. Tablero Mensual'!$B$8</f>
        <v>Impresiones o alcance total</v>
      </c>
      <c r="D49" s="49"/>
      <c r="E49" s="49"/>
      <c r="F49" s="49"/>
      <c r="G49" s="49"/>
      <c r="H49" s="6">
        <f>'1. Tablero Mensual'!$P$8</f>
        <v>510</v>
      </c>
      <c r="I49" s="6">
        <f>'1. Tablero Mensual'!$Q$8</f>
        <v>600</v>
      </c>
      <c r="J49" s="50">
        <f>'1. Tablero Mensual'!$R$8</f>
        <v>0.85</v>
      </c>
      <c r="K49" s="49"/>
      <c r="L49" s="49"/>
    </row>
    <row r="50" spans="1:12" ht="19.05" customHeight="1" x14ac:dyDescent="0.3">
      <c r="A50" s="58" t="str">
        <f>'1. Tablero Mensual'!$A$9</f>
        <v>VISIBILIDAD</v>
      </c>
      <c r="B50" s="47"/>
      <c r="C50" s="48" t="str">
        <f>'1. Tablero Mensual'!$B$9</f>
        <v>Nuevos seguidores del perfil objetivo</v>
      </c>
      <c r="D50" s="47"/>
      <c r="E50" s="47"/>
      <c r="F50" s="47"/>
      <c r="G50" s="47"/>
      <c r="H50" s="6">
        <f>'1. Tablero Mensual'!$P$9</f>
        <v>948</v>
      </c>
      <c r="I50" s="6">
        <f>'1. Tablero Mensual'!$Q$9</f>
        <v>900</v>
      </c>
      <c r="J50" s="50">
        <f>'1. Tablero Mensual'!$R$9</f>
        <v>1.0533333333333332</v>
      </c>
      <c r="K50" s="47"/>
      <c r="L50" s="47"/>
    </row>
    <row r="51" spans="1:12" ht="19.05" customHeight="1" x14ac:dyDescent="0.3">
      <c r="A51" s="58" t="str">
        <f>'1. Tablero Mensual'!$A$10</f>
        <v>INTERACCIÓN</v>
      </c>
      <c r="B51" s="49"/>
      <c r="C51" s="48" t="str">
        <f>'1. Tablero Mensual'!$B$10</f>
        <v>Comentarios de valor recibidos</v>
      </c>
      <c r="D51" s="49"/>
      <c r="E51" s="49"/>
      <c r="F51" s="49"/>
      <c r="G51" s="49"/>
      <c r="H51" s="6">
        <f>'1. Tablero Mensual'!$P$10</f>
        <v>526</v>
      </c>
      <c r="I51" s="6">
        <f>'1. Tablero Mensual'!$Q$10</f>
        <v>480</v>
      </c>
      <c r="J51" s="50">
        <f>'1. Tablero Mensual'!$R$10</f>
        <v>1.0958333333333334</v>
      </c>
      <c r="K51" s="49"/>
      <c r="L51" s="49"/>
    </row>
    <row r="52" spans="1:12" ht="19.05" customHeight="1" x14ac:dyDescent="0.3">
      <c r="A52" s="58" t="str">
        <f>'1. Tablero Mensual'!$A$11</f>
        <v>INTERACCIÓN</v>
      </c>
      <c r="B52" s="47"/>
      <c r="C52" s="48" t="str">
        <f>'1. Tablero Mensual'!$B$11</f>
        <v>Conversaciones privadas iniciadas</v>
      </c>
      <c r="D52" s="47"/>
      <c r="E52" s="47"/>
      <c r="F52" s="47"/>
      <c r="G52" s="47"/>
      <c r="H52" s="6">
        <f>'1. Tablero Mensual'!$P$11</f>
        <v>148</v>
      </c>
      <c r="I52" s="6">
        <f>'1. Tablero Mensual'!$Q$11</f>
        <v>120</v>
      </c>
      <c r="J52" s="50">
        <f>'1. Tablero Mensual'!$R$11</f>
        <v>1.2333333333333334</v>
      </c>
      <c r="K52" s="47"/>
      <c r="L52" s="47"/>
    </row>
    <row r="53" spans="1:12" ht="19.05" customHeight="1" x14ac:dyDescent="0.3">
      <c r="A53" s="58" t="str">
        <f>'1. Tablero Mensual'!$A$12</f>
        <v>AUTORIDAD</v>
      </c>
      <c r="B53" s="49"/>
      <c r="C53" s="48" t="str">
        <f>'1. Tablero Mensual'!$B$12</f>
        <v>Invitaciones a eventos, medios o pódcast</v>
      </c>
      <c r="D53" s="49"/>
      <c r="E53" s="49"/>
      <c r="F53" s="49"/>
      <c r="G53" s="49"/>
      <c r="H53" s="6">
        <f>'1. Tablero Mensual'!$P$12</f>
        <v>13</v>
      </c>
      <c r="I53" s="6">
        <f>'1. Tablero Mensual'!$Q$12</f>
        <v>12</v>
      </c>
      <c r="J53" s="50">
        <f>'1. Tablero Mensual'!$R$12</f>
        <v>1.0833333333333333</v>
      </c>
      <c r="K53" s="49"/>
      <c r="L53" s="49"/>
    </row>
    <row r="54" spans="1:12" ht="19.05" customHeight="1" x14ac:dyDescent="0.3">
      <c r="A54" s="58" t="str">
        <f>'1. Tablero Mensual'!$A$13</f>
        <v>AUTORIDAD</v>
      </c>
      <c r="B54" s="47"/>
      <c r="C54" s="48" t="str">
        <f>'1. Tablero Mensual'!$B$13</f>
        <v>Menciones o citas de terceros</v>
      </c>
      <c r="D54" s="47"/>
      <c r="E54" s="47"/>
      <c r="F54" s="47"/>
      <c r="G54" s="47"/>
      <c r="H54" s="6">
        <f>'1. Tablero Mensual'!$P$13</f>
        <v>38</v>
      </c>
      <c r="I54" s="6">
        <f>'1. Tablero Mensual'!$Q$13</f>
        <v>36</v>
      </c>
      <c r="J54" s="50">
        <f>'1. Tablero Mensual'!$R$13</f>
        <v>1.0555555555555556</v>
      </c>
      <c r="K54" s="47"/>
      <c r="L54" s="47"/>
    </row>
    <row r="55" spans="1:12" ht="19.05" customHeight="1" x14ac:dyDescent="0.3">
      <c r="A55" s="58" t="str">
        <f>'1. Tablero Mensual'!$A$14</f>
        <v>CONVERSIÓN</v>
      </c>
      <c r="B55" s="49"/>
      <c r="C55" s="48" t="str">
        <f>'1. Tablero Mensual'!$B$14</f>
        <v>Suscriptores del boletín</v>
      </c>
      <c r="D55" s="49"/>
      <c r="E55" s="49"/>
      <c r="F55" s="49"/>
      <c r="G55" s="49"/>
      <c r="H55" s="6">
        <f>'1. Tablero Mensual'!$P$14</f>
        <v>667</v>
      </c>
      <c r="I55" s="6">
        <f>'1. Tablero Mensual'!$Q$14</f>
        <v>600</v>
      </c>
      <c r="J55" s="50">
        <f>'1. Tablero Mensual'!$R$14</f>
        <v>1.1116666666666666</v>
      </c>
      <c r="K55" s="49"/>
      <c r="L55" s="49"/>
    </row>
    <row r="56" spans="1:12" ht="19.05" customHeight="1" x14ac:dyDescent="0.3">
      <c r="A56" s="58" t="str">
        <f>'1. Tablero Mensual'!$A$15</f>
        <v>CONVERSIÓN</v>
      </c>
      <c r="B56" s="47"/>
      <c r="C56" s="48" t="str">
        <f>'1. Tablero Mensual'!$B$15</f>
        <v>Oportunidades comerciales entrantes</v>
      </c>
      <c r="D56" s="47"/>
      <c r="E56" s="47"/>
      <c r="F56" s="47"/>
      <c r="G56" s="47"/>
      <c r="H56" s="6">
        <f>'1. Tablero Mensual'!$P$15</f>
        <v>49</v>
      </c>
      <c r="I56" s="6">
        <f>'1. Tablero Mensual'!$Q$15</f>
        <v>48</v>
      </c>
      <c r="J56" s="50">
        <f>'1. Tablero Mensual'!$R$15</f>
        <v>1.0208333333333333</v>
      </c>
      <c r="K56" s="47"/>
      <c r="L56" s="47"/>
    </row>
    <row r="57" spans="1:12" ht="19.05" customHeight="1" x14ac:dyDescent="0.3">
      <c r="A57" s="58" t="str">
        <f>'1. Tablero Mensual'!$A$16</f>
        <v>NEGOCIO</v>
      </c>
      <c r="B57" s="49"/>
      <c r="C57" s="48" t="str">
        <f>'1. Tablero Mensual'!$B$16</f>
        <v>Ingresos atribuibles a la marca personal</v>
      </c>
      <c r="D57" s="49"/>
      <c r="E57" s="49"/>
      <c r="F57" s="49"/>
      <c r="G57" s="49"/>
      <c r="H57" s="6">
        <f>'1. Tablero Mensual'!$P$16</f>
        <v>138</v>
      </c>
      <c r="I57" s="6">
        <f>'1. Tablero Mensual'!$Q$16</f>
        <v>120</v>
      </c>
      <c r="J57" s="50">
        <f>'1. Tablero Mensual'!$R$16</f>
        <v>1.1499999999999999</v>
      </c>
      <c r="K57" s="49"/>
      <c r="L57" s="49"/>
    </row>
    <row r="81" spans="1:12" ht="19.95" customHeight="1" x14ac:dyDescent="0.3">
      <c r="A81" s="37" t="s">
        <v>140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9"/>
    </row>
    <row r="82" spans="1:12" ht="79.95" customHeight="1" x14ac:dyDescent="0.3">
      <c r="A82" s="43" t="str">
        <f>IF(SUM('1. Tablero Mensual'!$P$7:$P$16)=0,"Registra al menos un mes de datos para activar el diagnóstico.","Cumplimiento promedio "&amp;IFERROR(ROUND(AVERAGE('1. Tablero Mensual'!$R$7:$R$16)*100,0),0)&amp;"%   ·   huella digital "&amp;'2. Huella Digital'!$D$27&amp;".   "&amp;IF(AVERAGE('1. Tablero Mensual'!$R$7:$R$16)&gt;=0.9,"Año cumplido. Ahora el riesgo es la complacencia: sube las metas del próximo año un 30% y sube también tus precios. Si tu marca genera demanda sostenida y tus tarifas siguen iguales, estás subsidiando al mercado.",IF(AVERAGE('1. Tablero Mensual'!$R$7:$R$16)&gt;=0.6,"Avance sólido aunque incompleto. Revisa los indicadores en rojo: casi siempre el cuello de botella está en la conversión, no en la visibilidad. Si te ven y no te contactan, el problema es el mensaje o la oferta, no el alcance.","Cumplimiento bajo. Antes de exigirte más volumen, verifica dos cosas: que tu huella digital esté por encima del 70% y que tu declaración de marca del Paso 3 haya pasado el test de calidad. Publicar más con un posicionamiento confuso solo "&amp;"multiplica la confusión.")))</f>
        <v>Cumplimiento promedio 107%   ·   huella digital 34%.   Año cumplido. Ahora el riesgo es la complacencia: sube las metas del próximo año un 30% y sube también tus precios. Si tu marca genera demanda sostenida y tus tarifas siguen iguales, estás subsidiando al mercado.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5"/>
    </row>
    <row r="84" spans="1:12" ht="22.05" customHeight="1" x14ac:dyDescent="0.3">
      <c r="A84" s="22" t="str">
        <f>HYPERLINK("05_Matriz_Networking_Alianzas_y_Monetizacion.xlsx","◀ Paso 5: Monetización")</f>
        <v>◀ Paso 5: Monetización</v>
      </c>
      <c r="B84" s="23"/>
      <c r="C84" s="23"/>
      <c r="D84" s="23"/>
      <c r="E84" s="31" t="s">
        <v>26</v>
      </c>
      <c r="F84" s="27"/>
      <c r="G84" s="27"/>
      <c r="H84" s="27"/>
      <c r="I84" s="22" t="str">
        <f>HYPERLINK("Listado Maestro.xlsx","Volver al Listado Maestro ▶")</f>
        <v>Volver al Listado Maestro ▶</v>
      </c>
      <c r="J84" s="23"/>
      <c r="K84" s="23"/>
      <c r="L84" s="23"/>
    </row>
  </sheetData>
  <mergeCells count="109">
    <mergeCell ref="A3:L3"/>
    <mergeCell ref="J7:L7"/>
    <mergeCell ref="J55:L55"/>
    <mergeCell ref="D7:F7"/>
    <mergeCell ref="D16:F16"/>
    <mergeCell ref="A57:B57"/>
    <mergeCell ref="D12:F12"/>
    <mergeCell ref="D9:F9"/>
    <mergeCell ref="J50:L50"/>
    <mergeCell ref="A56:B56"/>
    <mergeCell ref="G16:I16"/>
    <mergeCell ref="D14:F14"/>
    <mergeCell ref="D23:F23"/>
    <mergeCell ref="J52:L52"/>
    <mergeCell ref="G9:I9"/>
    <mergeCell ref="J48:L48"/>
    <mergeCell ref="A53:B53"/>
    <mergeCell ref="J13:L13"/>
    <mergeCell ref="G13:I13"/>
    <mergeCell ref="A51:B51"/>
    <mergeCell ref="A46:L46"/>
    <mergeCell ref="A21:C21"/>
    <mergeCell ref="G15:I15"/>
    <mergeCell ref="G24:I24"/>
    <mergeCell ref="G19:I19"/>
    <mergeCell ref="A49:B49"/>
    <mergeCell ref="A18:C18"/>
    <mergeCell ref="C57:G57"/>
    <mergeCell ref="A6:L6"/>
    <mergeCell ref="J15:L15"/>
    <mergeCell ref="A48:B48"/>
    <mergeCell ref="J24:L24"/>
    <mergeCell ref="D17:F17"/>
    <mergeCell ref="A12:C12"/>
    <mergeCell ref="A54:B54"/>
    <mergeCell ref="A23:C23"/>
    <mergeCell ref="C47:G47"/>
    <mergeCell ref="C52:G52"/>
    <mergeCell ref="A8:C8"/>
    <mergeCell ref="A9:C9"/>
    <mergeCell ref="I84:L84"/>
    <mergeCell ref="J16:L16"/>
    <mergeCell ref="G14:I14"/>
    <mergeCell ref="A14:C14"/>
    <mergeCell ref="A4:L4"/>
    <mergeCell ref="A81:L81"/>
    <mergeCell ref="A13:C13"/>
    <mergeCell ref="C51:G51"/>
    <mergeCell ref="A15:C15"/>
    <mergeCell ref="A24:C24"/>
    <mergeCell ref="C48:G48"/>
    <mergeCell ref="J14:L14"/>
    <mergeCell ref="A52:B52"/>
    <mergeCell ref="A82:L82"/>
    <mergeCell ref="G8:I8"/>
    <mergeCell ref="G17:I17"/>
    <mergeCell ref="D21:F21"/>
    <mergeCell ref="A7:C7"/>
    <mergeCell ref="A16:C16"/>
    <mergeCell ref="J53:L53"/>
    <mergeCell ref="C49:G49"/>
    <mergeCell ref="J51:L51"/>
    <mergeCell ref="C56:G56"/>
    <mergeCell ref="A19:C19"/>
    <mergeCell ref="A47:B47"/>
    <mergeCell ref="J23:L23"/>
    <mergeCell ref="A2:L2"/>
    <mergeCell ref="J54:L54"/>
    <mergeCell ref="C50:G50"/>
    <mergeCell ref="A22:C22"/>
    <mergeCell ref="D18:F18"/>
    <mergeCell ref="J47:L47"/>
    <mergeCell ref="G20:I20"/>
    <mergeCell ref="C55:G55"/>
    <mergeCell ref="J56:L56"/>
    <mergeCell ref="D8:F8"/>
    <mergeCell ref="A20:C20"/>
    <mergeCell ref="A55:B55"/>
    <mergeCell ref="G22:I22"/>
    <mergeCell ref="J18:L18"/>
    <mergeCell ref="J8:L8"/>
    <mergeCell ref="G12:I12"/>
    <mergeCell ref="J17:L17"/>
    <mergeCell ref="D20:F20"/>
    <mergeCell ref="G21:I21"/>
    <mergeCell ref="A84:D84"/>
    <mergeCell ref="D19:F19"/>
    <mergeCell ref="A11:L11"/>
    <mergeCell ref="A1:L1"/>
    <mergeCell ref="C53:G53"/>
    <mergeCell ref="E84:H84"/>
    <mergeCell ref="J57:L57"/>
    <mergeCell ref="J19:L19"/>
    <mergeCell ref="D22:F22"/>
    <mergeCell ref="G23:I23"/>
    <mergeCell ref="J9:L9"/>
    <mergeCell ref="G7:I7"/>
    <mergeCell ref="D13:F13"/>
    <mergeCell ref="J49:L49"/>
    <mergeCell ref="G18:I18"/>
    <mergeCell ref="J20:L20"/>
    <mergeCell ref="J22:L22"/>
    <mergeCell ref="C54:G54"/>
    <mergeCell ref="A17:C17"/>
    <mergeCell ref="J12:L12"/>
    <mergeCell ref="D15:F15"/>
    <mergeCell ref="J21:L21"/>
    <mergeCell ref="D24:F24"/>
    <mergeCell ref="A50:B50"/>
  </mergeCells>
  <conditionalFormatting sqref="J48:J57">
    <cfRule type="cellIs" dxfId="2" priority="1" operator="greaterThanOrEqual">
      <formula>0.9</formula>
    </cfRule>
    <cfRule type="cellIs" dxfId="1" priority="2" operator="lessThan">
      <formula>0.6</formula>
    </cfRule>
    <cfRule type="cellIs" dxfId="0" priority="3" operator="between">
      <formula>0.6</formula>
      <formula>0.9</formula>
    </cfRule>
  </conditionalFormatting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&amp;K94A3B8MARCA-06-METR&amp;R&amp;8 &amp;K475569Página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Empieza aquí</vt:lpstr>
      <vt:lpstr>1. Tablero Mensual</vt:lpstr>
      <vt:lpstr>2. Huella Digital</vt:lpstr>
      <vt:lpstr>3. Tablero Ejecutivo</vt:lpstr>
      <vt:lpstr>'1. Tablero Mensual'!Print_Titles</vt:lpstr>
      <vt:lpstr>'2. Huella Digital'!Print_Titles</vt:lpstr>
      <vt:lpstr>'3. Tablero Ejecutivo'!Print_Titles</vt:lpstr>
      <vt:lpstr>'Empieza aquí'!Print_Titles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Tablero Integral de Huella Digital y Metricas KPI - Sistema M.A.R.C.A.</dc:title>
  <dc:subject>MARCA-06-METR</dc:subject>
  <dc:creator>XPROF Soluciones de Crecimiento &amp; Innovación</dc:creator>
  <cp:lastModifiedBy>HELMAN Carrillo</cp:lastModifiedBy>
  <dcterms:created xsi:type="dcterms:W3CDTF">2026-08-27T18:46:47Z</dcterms:created>
  <dcterms:modified xsi:type="dcterms:W3CDTF">2026-08-27T18:51:33Z</dcterms:modified>
</cp:coreProperties>
</file>